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5" windowWidth="9630" windowHeight="4470" tabRatio="892" activeTab="0"/>
  </bookViews>
  <sheets>
    <sheet name="ΙΣΟΛΟΓΙΣΜΟΣ13" sheetId="1" r:id="rId1"/>
  </sheets>
  <definedNames>
    <definedName name="_xlnm.Print_Area" localSheetId="0">'ΙΣΟΛΟΓΙΣΜΟΣ13'!$A$1:$J$122</definedName>
  </definedNames>
  <calcPr fullCalcOnLoad="1"/>
</workbook>
</file>

<file path=xl/sharedStrings.xml><?xml version="1.0" encoding="utf-8"?>
<sst xmlns="http://schemas.openxmlformats.org/spreadsheetml/2006/main" count="185" uniqueCount="155">
  <si>
    <t>Ι. Αποτελέσματα εκμεταλλεύσεως</t>
  </si>
  <si>
    <t>1. Έξοδα διοικητικής λειτουργίας</t>
  </si>
  <si>
    <t>3. Χρεωστικοί τόκοι &amp; συναφή έξοδα</t>
  </si>
  <si>
    <t>Σύνολο αποσβέσεων παγίων στοιχείων</t>
  </si>
  <si>
    <t>Μείον : Οι από αυτές ενσωματωμένες στο λειτουργικό κόστος</t>
  </si>
  <si>
    <t>Ε  Ν  Ε  Ρ  Γ  Η  Τ  Ι  Κ  Ο</t>
  </si>
  <si>
    <t>Π   Α   Θ   Η   Τ   Ι   Κ   Ο</t>
  </si>
  <si>
    <t>Ι. Κεφάλαιο</t>
  </si>
  <si>
    <t>Γ. ΥΠΟΧΡΕΩΣΕΙΣ</t>
  </si>
  <si>
    <t>ΙΙ. Βραχυπρόθεσμες υποχρεώσεις</t>
  </si>
  <si>
    <t>ΙΙ. Απαιτήσεις</t>
  </si>
  <si>
    <t>1. Προμηθευτές</t>
  </si>
  <si>
    <t>5. Υποχρεώσεις από φόρους - τέλη</t>
  </si>
  <si>
    <t>6. Ασφαλιστικοί οργανισμοί</t>
  </si>
  <si>
    <t>ΛΟΓΑΡΙΑΣΜΟΙ ΤΑΞΕΩΣ ΠΙΣΤΩΤΙΚΟΙ</t>
  </si>
  <si>
    <t>ΛΟΓΑΡΙΑΣΜΟΙ ΤΑΞΕΩΣ ΧΡΕΩΣΤΙΚΟΙ</t>
  </si>
  <si>
    <t>2. Έσοδα από φόρους-εισφορές-πρόστιμα-προσαυξήσεις</t>
  </si>
  <si>
    <t>3. Τακτικές επιχορηγήσεις από κρατικό προυπολογισμό</t>
  </si>
  <si>
    <t>1. Έσοδα από πώληση αγαθών και υπηρεσιών</t>
  </si>
  <si>
    <t>3. Έσοδα προηγουμένων χρήσεων</t>
  </si>
  <si>
    <t xml:space="preserve">1. Έκτακτα &amp; Ανόργανα έξοδα </t>
  </si>
  <si>
    <t>ΙI. Ενσώματες ακινητοποιήσεις</t>
  </si>
  <si>
    <t>Γ. ΠΑΓΙΟ ΕΝΕΡΓΗΤΙΚΟ</t>
  </si>
  <si>
    <t>Δ. ΚΥΚΛΟΦΟΡΟΥΝ ΕΝΕΡΓΗΤΙΚΟ</t>
  </si>
  <si>
    <t>Α. ΙΔΙΑ ΚΕΦΑΛΑΙΑ</t>
  </si>
  <si>
    <t>IV. Αποτελέσματα εις νέο</t>
  </si>
  <si>
    <t>Σύνολο ιδίων κεφαλαίων</t>
  </si>
  <si>
    <t>Ι. Μακροπρόθεσμες υποχρεώσεις</t>
  </si>
  <si>
    <t>8. Πιστωτές διάφοροι</t>
  </si>
  <si>
    <t>Σύνολο υποχρεώσεων (ΓΙ+ΓΙΙ)</t>
  </si>
  <si>
    <t>ΙΙ. Έκτακτα αποτελέσματα</t>
  </si>
  <si>
    <t>Δ. ΜΕΤΑΒΑΤΙΚΟΙ ΛΟΓ/ΣΜΟΙ ΠΑΘΗΤΙΚΟΥ</t>
  </si>
  <si>
    <t>4. Λοιπά έξοδα εγκαταστάσεως</t>
  </si>
  <si>
    <t>ΙV. Διαθέσιμα</t>
  </si>
  <si>
    <t>Ε. ΜΕΤΑΒΑΤΙΚΟΙ ΛΟΓΑΡΙΑΣΜΟΙ ΕΝΕΡΓΗΤΙΚΟΥ</t>
  </si>
  <si>
    <t>4. Επιχορηγήσεις επενδύσεων</t>
  </si>
  <si>
    <t>3. Έξοδα λειτουργίας δημοσίων σχέσεων</t>
  </si>
  <si>
    <t>ΓΕΝΙΚΟ ΣΥΝΟΛΟ ΕΝΕΡΓΗΤΙΚΟΥ (Β + Γ + Δ+ Ε)</t>
  </si>
  <si>
    <t>ΚΑΤΑΣΤΑΣΗ ΛΟΓΑΡΙΑΣΜΟΥ ΑΠΟΤΕΛΕΣΜΑΤΩΝ ΧΡΗΣΕΩΣ ΤΗΣ</t>
  </si>
  <si>
    <t xml:space="preserve">ΠΙΝΑΚΑΣ ΔΙΑΘΕΣΗΣ ΑΠΟΤΕΛΕΣΜΑΤΩΝ </t>
  </si>
  <si>
    <t>2. Χρεωστικοί λογαριαμοί Προυπολογισμού</t>
  </si>
  <si>
    <t>2. Πιστωτικοί λογαριασμοί Προυπολογισμού</t>
  </si>
  <si>
    <t>Αξία κτήσεως</t>
  </si>
  <si>
    <t>Αποσβέσεις</t>
  </si>
  <si>
    <t>Αναπόσβ. Αξία</t>
  </si>
  <si>
    <t>Β. ΕΞΟΔΑ ΕΓΚΑΤΑΣΤΑΣΕΩΣ</t>
  </si>
  <si>
    <t>-</t>
  </si>
  <si>
    <t>Ποσά κλειόμενης</t>
  </si>
  <si>
    <t>7. Μακροπρόθ.υποχρεώσεις πληρωτέες στην επόμενη χρήση</t>
  </si>
  <si>
    <t xml:space="preserve">    Κόστος αγαθών και υπηρεσιών</t>
  </si>
  <si>
    <t xml:space="preserve">    Σύνολο</t>
  </si>
  <si>
    <t>1α.Πλατείες-Πάρκα-Παιδότοποι κοινής χρήσεως</t>
  </si>
  <si>
    <t>1.  Γήπεδα - Οικόπεδα</t>
  </si>
  <si>
    <t>1β.Οδοί-Οδοστρώματα κοινής χρήσεως</t>
  </si>
  <si>
    <t>1γ.Πεζοδρόμια κοινής χρήσεως</t>
  </si>
  <si>
    <t>3.  Κτίρια &amp; τεχνικά έργα</t>
  </si>
  <si>
    <t>4.  Μηχ/τα- τεχνικές εγκαταστάσεις &amp; λοιπός μηχ/κός εξοπλ.</t>
  </si>
  <si>
    <t xml:space="preserve">5.  Μεταφορικά μέσα </t>
  </si>
  <si>
    <t>6.  Έπιπλα &amp; λοιπός εξοπλισμός</t>
  </si>
  <si>
    <t>ΙΙ. Διαφορές αναπροσαρμογής - Επιχορηγ.επενδύσεων</t>
  </si>
  <si>
    <t xml:space="preserve">Πλεόνασμα εις νέο </t>
  </si>
  <si>
    <t>2. Έξοδα χρήσεως δουλευμένα</t>
  </si>
  <si>
    <t xml:space="preserve">1. Άλλα έσοδα </t>
  </si>
  <si>
    <t>4. Πιστωτικοί τόκοι &amp; συναφή έσοδα</t>
  </si>
  <si>
    <t>III. Απoθεματικά κεφάλαια</t>
  </si>
  <si>
    <t>3. Ειδικά αποθεματικά</t>
  </si>
  <si>
    <t>(ΑΙ+ΑΙΙ+AIII+ΑΙV)</t>
  </si>
  <si>
    <t>B. ΠΡΟΒΛΕΨΕΙΣ</t>
  </si>
  <si>
    <t>1. Προβλέψεις αποζημιώσεως προσωπικού</t>
  </si>
  <si>
    <t xml:space="preserve">    λόγω εξόδου από την υπηρεσία</t>
  </si>
  <si>
    <t>ΓΕΝΙΚΟ ΣΥΝΟΛΟ ΠΑΘΗΤΙΚΟΥ (Α + Β + Γ+ Δ )</t>
  </si>
  <si>
    <t>2. Έκτακτες ζημίες</t>
  </si>
  <si>
    <t>3γ.Λοιπές μόνιμες εγκαταστάσεις κοινής χρήσης</t>
  </si>
  <si>
    <t>3α.Κτιριακές εγκαταστάσεις κοινής χρήσης</t>
  </si>
  <si>
    <t>3β.Εγκαταστάσεις ηλεκτροφωτισμού κοινής χρήσης</t>
  </si>
  <si>
    <t>3. Δωρεές παγίων</t>
  </si>
  <si>
    <t>Οργανικά &amp; ΄Εκτακτα Αποτελέσματα (κέρδη)</t>
  </si>
  <si>
    <t xml:space="preserve">ΚΑΘΑΡΑ ΑΠΟΤΕΛΕΣΜΑΤΑ (πλεόνασμα) ΧΡΗΣΕΩΣ </t>
  </si>
  <si>
    <t xml:space="preserve">Καθαρά αποτελέσματα (πλεόνασμα) χρήσεως </t>
  </si>
  <si>
    <t>4. Προβλέψεις για έκτακτους κινδύνους</t>
  </si>
  <si>
    <t xml:space="preserve"> I. Ασώματες ακινητοποιήσεις</t>
  </si>
  <si>
    <t>1.  Έξοδα ερευνών &amp; αναπτύξεως</t>
  </si>
  <si>
    <t>7.  Aκινητοποιήσεις υπό εκτέλεση και προκαταβολές παγίων</t>
  </si>
  <si>
    <t>Σύνολο Ακινητοποιήσεων (ΓΙ+ΓΙΙ)</t>
  </si>
  <si>
    <t>ΙΙI.Τίτλοι πάγιας επένδυσης&amp; άλλες μακρ.Χρ.Απαιτήσεις</t>
  </si>
  <si>
    <t xml:space="preserve"> I. Αποθέματα</t>
  </si>
  <si>
    <t xml:space="preserve">    είδη συσκευασίας</t>
  </si>
  <si>
    <t xml:space="preserve">  5.Χρεώστες διάφοροι</t>
  </si>
  <si>
    <t xml:space="preserve">  1.Απαιτήσεις από πώληση αγαθών &amp; υπηρεσιών</t>
  </si>
  <si>
    <t xml:space="preserve">  3. Καταθέσεις όψεως &amp; προθεσμίας</t>
  </si>
  <si>
    <t xml:space="preserve">  2. Έσοδα χρήσεως εισπρακτέα</t>
  </si>
  <si>
    <t xml:space="preserve">  1. Πρώτες και βοηθητικές ύλες-Αναλώσιμα,ανταλλακτικά και </t>
  </si>
  <si>
    <t xml:space="preserve">  1. Τίτλοι πάγιας επένδυσης</t>
  </si>
  <si>
    <t>ΙΙI. Χρεόγραφα</t>
  </si>
  <si>
    <t xml:space="preserve">  1.Μετοχές</t>
  </si>
  <si>
    <t xml:space="preserve">  1. Ταμείο</t>
  </si>
  <si>
    <t>4. Δάνεια Τραπεζών</t>
  </si>
  <si>
    <t>3. Τράπεζες-λογαριασμοί βραχυπροθέσμων υποχρεώσεων</t>
  </si>
  <si>
    <t xml:space="preserve">2. Έσοδα τίτλων πάγιας επένδυσης </t>
  </si>
  <si>
    <t>2. Προβλέψεις υποτίμησης τίτλων και χρεογράφων</t>
  </si>
  <si>
    <t>3. ΄Εξοδα προηγουμένων χρήσεων</t>
  </si>
  <si>
    <t xml:space="preserve"> Ο ΑΝΤΙΔΗΜΑΡΧΟΣ ΟΙΚΟΝΟΜΙΚΩΝ</t>
  </si>
  <si>
    <t xml:space="preserve"> Ο ΔΙΕΥΘΥΝΤΗΣ ΟΙΚΟΝΟΜΙΚΩΝ ΥΠΗΡΕΣΙΩΝ</t>
  </si>
  <si>
    <t>2. Ορυχεία,Μεταλλεία,Λατομεία,Αγροί-Φυτείες,Δάση</t>
  </si>
  <si>
    <t xml:space="preserve">  4.Επισφαλείς-επίδικες απαιτήσεις &amp; χρεώστες</t>
  </si>
  <si>
    <t>12.Λογαριασμός διαχείρισης προκαταβολών &amp; πιστώσεων</t>
  </si>
  <si>
    <t>ΔΗΜΟΣ ΡΟΔΟΥ ΝΟΜΟΥ ΔΩΔΕΚΑΝΗΣΟΥ</t>
  </si>
  <si>
    <t>Σύνολο Παγίου Ενεργητικού (ΓΙ+ ΓΙΙ + ΓΙΙΙ)</t>
  </si>
  <si>
    <t>Συνολο Κυκλοφορούντος Ενεργητικού (ΔΙ+ΔΙΙ+ΔΙΙΙ+ΔIV)</t>
  </si>
  <si>
    <t>χρήσης 2012</t>
  </si>
  <si>
    <t xml:space="preserve">                                                              Ο ΔΗΜΑΡΧΟΣ</t>
  </si>
  <si>
    <t xml:space="preserve">                                                                      ΠΑΙΤΑΚΗΣ ΕΜΜΑΝΟΥΗΛ</t>
  </si>
  <si>
    <t xml:space="preserve">                                                                 ΑΔΤ. K.043508</t>
  </si>
  <si>
    <t>Ποσά  προηγούμ.</t>
  </si>
  <si>
    <t>Ποσά προηγούμ.</t>
  </si>
  <si>
    <t>1. Έσοδα επομένων χρήσεων</t>
  </si>
  <si>
    <t>Υπόλοιπο αποτελεσμάτων (πλεονασμάτων) προηγ.χρήσεων</t>
  </si>
  <si>
    <t>Μικτά αποτελέσματα (πλεόνασμα) εκμεταλλεύσεως</t>
  </si>
  <si>
    <t>Υπόλοιπο πλεονασμάτων εις νέον</t>
  </si>
  <si>
    <t xml:space="preserve">  7. Λοιπές μακροπρόθεσμες απαιτήσεις</t>
  </si>
  <si>
    <t>Ολικά αποτελέσματα (ζημίες) εκμεταλλεύσεως</t>
  </si>
  <si>
    <t>4. Έσοδα από προβλέψεις προηγουμένων χρήσεων</t>
  </si>
  <si>
    <t xml:space="preserve">1. Έκτακτα &amp; ανόργανα έσοδα </t>
  </si>
  <si>
    <t xml:space="preserve">                             ΙΣΟΛΟΓΙΣΜΟΣ  της 31ης ΔΕΚΕΜΒΡΙΟΥ 2013 -3η ΔΗΜΟΤΙΚΗ ΧΡΗΣΗ  1.1.2013 έως 31.12.2013</t>
  </si>
  <si>
    <t xml:space="preserve">            Ποσά προηγούμενης χρήσης 2012</t>
  </si>
  <si>
    <t xml:space="preserve">                       Ποσά κλειόμενης χρήσης 2013</t>
  </si>
  <si>
    <t>χρήσης 2013</t>
  </si>
  <si>
    <t xml:space="preserve">              31ης ΔΕΚΕΜΒΡΙΟΥ 2013</t>
  </si>
  <si>
    <t xml:space="preserve">                       Ποσά προηγούμενης χρήσης 2012</t>
  </si>
  <si>
    <t xml:space="preserve">                                                          Ρόδος,  .../11/2014</t>
  </si>
  <si>
    <t>Μερικά αποτελέσματα (κέρδος) εκμεταλλεύσεως</t>
  </si>
  <si>
    <t xml:space="preserve">3. Λοιπές προβλέψεις </t>
  </si>
  <si>
    <t xml:space="preserve">       ΑΔΤ. ΑΑ-799446</t>
  </si>
  <si>
    <t xml:space="preserve">                                                                 ΧΑΤΖΗΔΙΑΚΟΣ ΦΩΤΙΟΣ</t>
  </si>
  <si>
    <t>ΑΔΤ. ΑΙ-429944</t>
  </si>
  <si>
    <t xml:space="preserve">                                                           ΠΕΡΔΙΚΗΣ ΙΩΑΝΝΗΣ</t>
  </si>
  <si>
    <t xml:space="preserve">    ΜΑΡΙΑ ΤΑΜΒΑΚΑ-ΛΕΣΙΩΡΑ                                                 ΜΑΣΤΡΟΣΑΒΒΑ ΕΛΠΙΔΑ</t>
  </si>
  <si>
    <t xml:space="preserve">     ΑΡ.ΑΔΕΙΑΣ Α ΤΑΞΗΣ 8673                                                 ΑΡ.ΑΔΕΙΑΣ Α ΤΑΞΗΣ 007431</t>
  </si>
  <si>
    <t xml:space="preserve">                                               ΑΡ.ΑΔΕΙΑΣ Α ΤΑΞΗΣ 0023208                                             </t>
  </si>
  <si>
    <t xml:space="preserve">                                                     ΜΥΡΙΑΛΛΗΣ ΣΤΕΦΑΝΟΣ                                                  </t>
  </si>
  <si>
    <t xml:space="preserve"> ΟΙ ΛΟΓΙΣΤΕΣ</t>
  </si>
  <si>
    <r>
      <t xml:space="preserve">      </t>
    </r>
    <r>
      <rPr>
        <b/>
        <u val="single"/>
        <sz val="10"/>
        <rFont val="Arial"/>
        <family val="2"/>
      </rPr>
      <t>Μείον:</t>
    </r>
    <r>
      <rPr>
        <sz val="10"/>
        <rFont val="Arial"/>
        <family val="2"/>
      </rPr>
      <t>Προβλέψεις υποτίμησης</t>
    </r>
  </si>
  <si>
    <r>
      <t xml:space="preserve">      </t>
    </r>
    <r>
      <rPr>
        <b/>
        <u val="single"/>
        <sz val="10"/>
        <rFont val="Arial"/>
        <family val="2"/>
      </rPr>
      <t>Μείον:</t>
    </r>
    <r>
      <rPr>
        <sz val="10"/>
        <rFont val="Arial"/>
        <family val="2"/>
      </rPr>
      <t>Οφειλόμενες δόσεις</t>
    </r>
  </si>
  <si>
    <r>
      <t xml:space="preserve">   </t>
    </r>
    <r>
      <rPr>
        <b/>
        <u val="single"/>
        <sz val="10"/>
        <rFont val="Arial"/>
        <family val="2"/>
      </rPr>
      <t>Μείον:</t>
    </r>
    <r>
      <rPr>
        <sz val="10"/>
        <rFont val="Arial"/>
        <family val="2"/>
      </rPr>
      <t>Προβλέψεις</t>
    </r>
  </si>
  <si>
    <r>
      <t xml:space="preserve">   </t>
    </r>
    <r>
      <rPr>
        <b/>
        <u val="single"/>
        <sz val="10"/>
        <rFont val="Arial"/>
        <family val="2"/>
      </rPr>
      <t>Μείον:</t>
    </r>
    <r>
      <rPr>
        <sz val="10"/>
        <rFont val="Arial"/>
        <family val="2"/>
      </rPr>
      <t>Προβλέψεις υποτιμήσεως</t>
    </r>
  </si>
  <si>
    <r>
      <rPr>
        <b/>
        <u val="single"/>
        <sz val="8"/>
        <rFont val="Arial"/>
        <family val="2"/>
      </rPr>
      <t>ΣΗΜΕΙΩΣΗ: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</si>
  <si>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Ο Νομικός έλεγχοςτων τίτλων ιδιοκτησίας των ακινήτων του νέου Δήμου δεν έχει ολοκληρωθεί. </t>
    </r>
  </si>
  <si>
    <r>
      <rPr>
        <b/>
        <sz val="8"/>
        <rFont val="Arial"/>
        <family val="2"/>
      </rPr>
      <t>2)</t>
    </r>
    <r>
      <rPr>
        <sz val="8"/>
        <rFont val="Arial"/>
        <family val="2"/>
      </rPr>
      <t>Οι δαπάνες του Δήμου υπόκεινται στη διαδικασία του προληπτικού ελέγχου από το Ελεγκτικό Συνέδριο.</t>
    </r>
  </si>
  <si>
    <r>
      <t xml:space="preserve">    </t>
    </r>
    <r>
      <rPr>
        <u val="single"/>
        <sz val="10"/>
        <rFont val="Arial"/>
        <family val="2"/>
      </rPr>
      <t xml:space="preserve">Μείον </t>
    </r>
    <r>
      <rPr>
        <sz val="10"/>
        <rFont val="Arial"/>
        <family val="2"/>
      </rPr>
      <t>:</t>
    </r>
  </si>
  <si>
    <r>
      <t xml:space="preserve">    </t>
    </r>
    <r>
      <rPr>
        <u val="single"/>
        <sz val="10"/>
        <rFont val="Arial"/>
        <family val="2"/>
      </rPr>
      <t xml:space="preserve">Πλέον </t>
    </r>
    <r>
      <rPr>
        <sz val="10"/>
        <rFont val="Arial"/>
        <family val="2"/>
      </rPr>
      <t xml:space="preserve">: </t>
    </r>
  </si>
  <si>
    <r>
      <t xml:space="preserve">    </t>
    </r>
    <r>
      <rPr>
        <u val="single"/>
        <sz val="10"/>
        <rFont val="Arial"/>
        <family val="2"/>
      </rPr>
      <t>Μείο</t>
    </r>
    <r>
      <rPr>
        <sz val="10"/>
        <rFont val="Arial"/>
        <family val="2"/>
      </rPr>
      <t>ν:</t>
    </r>
  </si>
  <si>
    <r>
      <t xml:space="preserve">    </t>
    </r>
    <r>
      <rPr>
        <u val="single"/>
        <sz val="10"/>
        <rFont val="Arial"/>
        <family val="2"/>
      </rPr>
      <t>Πλέον</t>
    </r>
    <r>
      <rPr>
        <sz val="10"/>
        <rFont val="Arial"/>
        <family val="2"/>
      </rPr>
      <t xml:space="preserve"> : </t>
    </r>
  </si>
  <si>
    <r>
      <t xml:space="preserve">    </t>
    </r>
    <r>
      <rPr>
        <u val="single"/>
        <sz val="10"/>
        <rFont val="Arial"/>
        <family val="2"/>
      </rPr>
      <t>Μείον:</t>
    </r>
  </si>
  <si>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Πλέον:</t>
    </r>
  </si>
  <si>
    <r>
      <t xml:space="preserve">    </t>
    </r>
    <r>
      <rPr>
        <u val="single"/>
        <sz val="10"/>
        <rFont val="Arial"/>
        <family val="2"/>
      </rPr>
      <t>Μείον</t>
    </r>
    <r>
      <rPr>
        <sz val="10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</si>
</sst>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;[Red]0.00"/>
    <numFmt numFmtId="173" formatCode="0.00_ ;\-0.00\ 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###,###,###,##0.00"/>
    <numFmt numFmtId="182" formatCode="0.0000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15" fillId="0" borderId="0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8" borderId="1" applyNumberFormat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 quotePrefix="1">
      <alignment horizontal="left"/>
    </xf>
    <xf numFmtId="3" fontId="1" fillId="0" borderId="14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4" fontId="0" fillId="0" borderId="3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 quotePrefix="1">
      <alignment horizontal="right"/>
    </xf>
    <xf numFmtId="4" fontId="1" fillId="0" borderId="28" xfId="0" applyNumberFormat="1" applyFont="1" applyFill="1" applyBorder="1" applyAlignment="1" quotePrefix="1">
      <alignment horizontal="right"/>
    </xf>
    <xf numFmtId="4" fontId="0" fillId="0" borderId="14" xfId="0" applyNumberFormat="1" applyFont="1" applyFill="1" applyBorder="1" applyAlignment="1" quotePrefix="1">
      <alignment horizontal="right"/>
    </xf>
    <xf numFmtId="4" fontId="0" fillId="0" borderId="19" xfId="0" applyNumberFormat="1" applyFont="1" applyFill="1" applyBorder="1" applyAlignment="1" quotePrefix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 quotePrefix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121</xdr:row>
      <xdr:rowOff>0</xdr:rowOff>
    </xdr:from>
    <xdr:to>
      <xdr:col>10</xdr:col>
      <xdr:colOff>0</xdr:colOff>
      <xdr:row>121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20288250"/>
          <a:ext cx="1564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1619250</xdr:colOff>
      <xdr:row>121</xdr:row>
      <xdr:rowOff>0</xdr:rowOff>
    </xdr:from>
    <xdr:to>
      <xdr:col>4</xdr:col>
      <xdr:colOff>1028700</xdr:colOff>
      <xdr:row>121</xdr:row>
      <xdr:rowOff>0</xdr:rowOff>
    </xdr:to>
    <xdr:pic>
      <xdr:nvPicPr>
        <xdr:cNvPr id="2" name="Picture 4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619250" y="20288250"/>
          <a:ext cx="6267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3" name="Picture 8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4" name="Picture 10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5" name="Picture 11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6" name="Picture 13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7" name="Picture 14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8" name="Picture 15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9" name="Picture 17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10" name="Picture 18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11" name="Picture 19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12" name="Picture 20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10067925" y="2028825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4</xdr:row>
      <xdr:rowOff>0</xdr:rowOff>
    </xdr:to>
    <xdr:pic>
      <xdr:nvPicPr>
        <xdr:cNvPr id="13" name="14 - Εικόνα" descr="εθνόσημο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121</xdr:row>
      <xdr:rowOff>0</xdr:rowOff>
    </xdr:from>
    <xdr:to>
      <xdr:col>7</xdr:col>
      <xdr:colOff>1028700</xdr:colOff>
      <xdr:row>121</xdr:row>
      <xdr:rowOff>0</xdr:rowOff>
    </xdr:to>
    <xdr:pic>
      <xdr:nvPicPr>
        <xdr:cNvPr id="14" name="Picture 4" descr="bkr-final"/>
        <xdr:cNvPicPr preferRelativeResize="1">
          <a:picLocks noChangeAspect="1"/>
        </xdr:cNvPicPr>
      </xdr:nvPicPr>
      <xdr:blipFill>
        <a:blip r:embed="rId1"/>
        <a:srcRect l="4205" t="17547" r="4679" b="18086"/>
        <a:stretch>
          <a:fillRect/>
        </a:stretch>
      </xdr:blipFill>
      <xdr:spPr>
        <a:xfrm>
          <a:off x="6858000" y="202882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86">
      <selection activeCell="K41" sqref="K1:Q16384"/>
    </sheetView>
  </sheetViews>
  <sheetFormatPr defaultColWidth="9.140625" defaultRowHeight="12.75"/>
  <cols>
    <col min="1" max="1" width="52.7109375" style="6" customWidth="1"/>
    <col min="2" max="4" width="16.7109375" style="6" customWidth="1"/>
    <col min="5" max="6" width="15.7109375" style="153" customWidth="1"/>
    <col min="7" max="7" width="16.7109375" style="153" customWidth="1"/>
    <col min="8" max="8" width="50.7109375" style="154" customWidth="1"/>
    <col min="9" max="9" width="16.7109375" style="154" customWidth="1"/>
    <col min="10" max="10" width="16.7109375" style="155" customWidth="1"/>
    <col min="11" max="16384" width="9.140625" style="6" customWidth="1"/>
  </cols>
  <sheetData>
    <row r="1" spans="1:10" ht="11.25">
      <c r="A1" s="1"/>
      <c r="B1" s="2"/>
      <c r="C1" s="2"/>
      <c r="D1" s="2"/>
      <c r="E1" s="3"/>
      <c r="F1" s="3"/>
      <c r="G1" s="3"/>
      <c r="H1" s="4"/>
      <c r="I1" s="4"/>
      <c r="J1" s="5"/>
    </row>
    <row r="2" spans="1:10" ht="11.25">
      <c r="A2" s="7"/>
      <c r="B2" s="8"/>
      <c r="C2" s="8"/>
      <c r="D2" s="8"/>
      <c r="E2" s="9"/>
      <c r="F2" s="9"/>
      <c r="G2" s="9"/>
      <c r="H2" s="10"/>
      <c r="I2" s="10"/>
      <c r="J2" s="11"/>
    </row>
    <row r="3" spans="1:10" ht="11.25">
      <c r="A3" s="7"/>
      <c r="B3" s="8"/>
      <c r="C3" s="8"/>
      <c r="D3" s="8"/>
      <c r="E3" s="9"/>
      <c r="F3" s="9"/>
      <c r="G3" s="9"/>
      <c r="H3" s="10"/>
      <c r="I3" s="10"/>
      <c r="J3" s="11"/>
    </row>
    <row r="4" spans="1:10" s="18" customFormat="1" ht="18.75" customHeight="1">
      <c r="A4" s="12"/>
      <c r="B4" s="13"/>
      <c r="C4" s="13"/>
      <c r="D4" s="13"/>
      <c r="E4" s="14"/>
      <c r="F4" s="13" t="s">
        <v>106</v>
      </c>
      <c r="G4" s="15"/>
      <c r="H4" s="16"/>
      <c r="I4" s="16"/>
      <c r="J4" s="17"/>
    </row>
    <row r="5" spans="1:10" ht="15" customHeight="1" thickBot="1">
      <c r="A5" s="19"/>
      <c r="B5" s="20"/>
      <c r="C5" s="20"/>
      <c r="D5" s="20"/>
      <c r="E5" s="20" t="s">
        <v>123</v>
      </c>
      <c r="F5" s="21"/>
      <c r="G5" s="22"/>
      <c r="H5" s="21"/>
      <c r="I5" s="21"/>
      <c r="J5" s="23"/>
    </row>
    <row r="6" spans="1:10" ht="12.75" customHeight="1">
      <c r="A6" s="24" t="s">
        <v>5</v>
      </c>
      <c r="B6" s="7"/>
      <c r="C6" s="8"/>
      <c r="D6" s="25"/>
      <c r="E6" s="7"/>
      <c r="F6" s="8"/>
      <c r="G6" s="25"/>
      <c r="H6" s="26" t="s">
        <v>6</v>
      </c>
      <c r="I6" s="27"/>
      <c r="J6" s="28"/>
    </row>
    <row r="7" spans="1:10" ht="12.75">
      <c r="A7" s="24"/>
      <c r="B7" s="30" t="s">
        <v>125</v>
      </c>
      <c r="C7" s="31"/>
      <c r="D7" s="32"/>
      <c r="E7" s="30" t="s">
        <v>124</v>
      </c>
      <c r="F7" s="31"/>
      <c r="G7" s="32"/>
      <c r="H7" s="33"/>
      <c r="I7" s="34" t="s">
        <v>47</v>
      </c>
      <c r="J7" s="35" t="s">
        <v>114</v>
      </c>
    </row>
    <row r="8" spans="1:10" ht="12.75">
      <c r="A8" s="24"/>
      <c r="B8" s="36" t="s">
        <v>42</v>
      </c>
      <c r="C8" s="37" t="s">
        <v>43</v>
      </c>
      <c r="D8" s="38" t="s">
        <v>44</v>
      </c>
      <c r="E8" s="36" t="s">
        <v>42</v>
      </c>
      <c r="F8" s="37" t="s">
        <v>43</v>
      </c>
      <c r="G8" s="38" t="s">
        <v>44</v>
      </c>
      <c r="H8" s="33"/>
      <c r="I8" s="39" t="s">
        <v>126</v>
      </c>
      <c r="J8" s="40" t="s">
        <v>109</v>
      </c>
    </row>
    <row r="9" spans="1:10" ht="12.75">
      <c r="A9" s="24" t="s">
        <v>45</v>
      </c>
      <c r="B9" s="41"/>
      <c r="C9" s="42"/>
      <c r="D9" s="43"/>
      <c r="E9" s="41"/>
      <c r="F9" s="42"/>
      <c r="G9" s="43"/>
      <c r="H9" s="44" t="s">
        <v>24</v>
      </c>
      <c r="I9" s="39"/>
      <c r="J9" s="40"/>
    </row>
    <row r="10" spans="1:10" ht="13.5" thickBot="1">
      <c r="A10" s="45" t="s">
        <v>32</v>
      </c>
      <c r="B10" s="156">
        <v>3506781.11</v>
      </c>
      <c r="C10" s="157">
        <v>2955018.87</v>
      </c>
      <c r="D10" s="158">
        <f>B10-C10</f>
        <v>551762.2399999998</v>
      </c>
      <c r="E10" s="156">
        <v>3348995.6</v>
      </c>
      <c r="F10" s="157">
        <v>2626118.85</v>
      </c>
      <c r="G10" s="158">
        <f>E10-F10</f>
        <v>722876.75</v>
      </c>
      <c r="H10" s="44"/>
      <c r="I10" s="34"/>
      <c r="J10" s="35"/>
    </row>
    <row r="11" spans="1:10" ht="14.25" thickBot="1" thickTop="1">
      <c r="A11" s="7"/>
      <c r="B11" s="46"/>
      <c r="C11" s="47"/>
      <c r="D11" s="48"/>
      <c r="E11" s="46"/>
      <c r="F11" s="47"/>
      <c r="G11" s="48"/>
      <c r="H11" s="33" t="s">
        <v>7</v>
      </c>
      <c r="I11" s="159">
        <v>321470993.22</v>
      </c>
      <c r="J11" s="160">
        <v>318193506.13</v>
      </c>
    </row>
    <row r="12" spans="1:10" ht="13.5" thickTop="1">
      <c r="A12" s="49" t="s">
        <v>22</v>
      </c>
      <c r="B12" s="50"/>
      <c r="C12" s="51"/>
      <c r="D12" s="52"/>
      <c r="E12" s="50"/>
      <c r="F12" s="51"/>
      <c r="G12" s="52"/>
      <c r="H12" s="53"/>
      <c r="I12" s="58"/>
      <c r="J12" s="77"/>
    </row>
    <row r="13" spans="1:10" ht="12.75">
      <c r="A13" s="49" t="s">
        <v>80</v>
      </c>
      <c r="B13" s="54"/>
      <c r="C13" s="51"/>
      <c r="D13" s="52"/>
      <c r="E13" s="54"/>
      <c r="F13" s="51"/>
      <c r="G13" s="52"/>
      <c r="H13" s="33" t="s">
        <v>59</v>
      </c>
      <c r="I13" s="161"/>
      <c r="J13" s="162"/>
    </row>
    <row r="14" spans="1:10" ht="13.5" thickBot="1">
      <c r="A14" s="55" t="s">
        <v>81</v>
      </c>
      <c r="B14" s="156">
        <v>2270816.37</v>
      </c>
      <c r="C14" s="157">
        <v>1740508.89</v>
      </c>
      <c r="D14" s="158">
        <f>B14-C14</f>
        <v>530307.4800000002</v>
      </c>
      <c r="E14" s="156">
        <v>2217438.94</v>
      </c>
      <c r="F14" s="157">
        <v>1529418.45</v>
      </c>
      <c r="G14" s="158">
        <f>E14-F14</f>
        <v>688020.49</v>
      </c>
      <c r="H14" s="53" t="s">
        <v>75</v>
      </c>
      <c r="I14" s="58">
        <v>982187.04</v>
      </c>
      <c r="J14" s="77">
        <v>982187.04</v>
      </c>
    </row>
    <row r="15" spans="1:10" ht="13.5" thickTop="1">
      <c r="A15" s="49"/>
      <c r="B15" s="50"/>
      <c r="C15" s="47"/>
      <c r="D15" s="52"/>
      <c r="E15" s="50"/>
      <c r="F15" s="47"/>
      <c r="G15" s="52"/>
      <c r="H15" s="53" t="s">
        <v>35</v>
      </c>
      <c r="I15" s="121">
        <v>181044431.74</v>
      </c>
      <c r="J15" s="115">
        <v>172384266.29</v>
      </c>
    </row>
    <row r="16" spans="1:10" ht="13.5" thickBot="1">
      <c r="A16" s="49" t="s">
        <v>21</v>
      </c>
      <c r="B16" s="50"/>
      <c r="C16" s="51"/>
      <c r="D16" s="56"/>
      <c r="E16" s="50"/>
      <c r="F16" s="51"/>
      <c r="G16" s="56"/>
      <c r="H16" s="44"/>
      <c r="I16" s="66">
        <f>SUM(I14:I15)</f>
        <v>182026618.78</v>
      </c>
      <c r="J16" s="163">
        <f>SUM(J14:J15)</f>
        <v>173366453.32999998</v>
      </c>
    </row>
    <row r="17" spans="1:10" ht="13.5" thickTop="1">
      <c r="A17" s="55" t="s">
        <v>52</v>
      </c>
      <c r="B17" s="57">
        <v>128364288.49</v>
      </c>
      <c r="C17" s="47" t="s">
        <v>46</v>
      </c>
      <c r="D17" s="58">
        <f>B17</f>
        <v>128364288.49</v>
      </c>
      <c r="E17" s="57">
        <v>128361931.87</v>
      </c>
      <c r="F17" s="47" t="s">
        <v>46</v>
      </c>
      <c r="G17" s="58">
        <f>E17</f>
        <v>128361931.87</v>
      </c>
      <c r="H17" s="44"/>
      <c r="I17" s="58"/>
      <c r="J17" s="77"/>
    </row>
    <row r="18" spans="1:10" ht="12.75">
      <c r="A18" s="55" t="s">
        <v>51</v>
      </c>
      <c r="B18" s="57">
        <v>100324353.47</v>
      </c>
      <c r="C18" s="59">
        <v>18154187.61</v>
      </c>
      <c r="D18" s="58">
        <f>B18-C18</f>
        <v>82170165.86</v>
      </c>
      <c r="E18" s="57">
        <v>100324353.47</v>
      </c>
      <c r="F18" s="59">
        <v>14180839.7</v>
      </c>
      <c r="G18" s="58">
        <f>E18-F18</f>
        <v>86143513.77</v>
      </c>
      <c r="H18" s="44" t="s">
        <v>64</v>
      </c>
      <c r="I18" s="58"/>
      <c r="J18" s="77"/>
    </row>
    <row r="19" spans="1:10" ht="13.5" thickBot="1">
      <c r="A19" s="45" t="s">
        <v>53</v>
      </c>
      <c r="B19" s="57">
        <v>78530416.69</v>
      </c>
      <c r="C19" s="59">
        <v>18724640.84</v>
      </c>
      <c r="D19" s="58">
        <f>B19-C19</f>
        <v>59805775.849999994</v>
      </c>
      <c r="E19" s="57">
        <v>78517992.54</v>
      </c>
      <c r="F19" s="59">
        <v>15704758.43</v>
      </c>
      <c r="G19" s="58">
        <f>E19-F19</f>
        <v>62813234.11000001</v>
      </c>
      <c r="H19" s="53" t="s">
        <v>65</v>
      </c>
      <c r="I19" s="164" t="s">
        <v>46</v>
      </c>
      <c r="J19" s="160">
        <v>203.77</v>
      </c>
    </row>
    <row r="20" spans="1:10" ht="13.5" thickTop="1">
      <c r="A20" s="55" t="s">
        <v>54</v>
      </c>
      <c r="B20" s="57">
        <v>11685909.09</v>
      </c>
      <c r="C20" s="59">
        <v>3075848.43</v>
      </c>
      <c r="D20" s="58">
        <f>B20-C20</f>
        <v>8610060.66</v>
      </c>
      <c r="E20" s="57">
        <v>11685909.09</v>
      </c>
      <c r="F20" s="59">
        <v>2633833.06</v>
      </c>
      <c r="G20" s="58">
        <f>E20-F20</f>
        <v>9052076.03</v>
      </c>
      <c r="H20" s="53"/>
      <c r="I20" s="58"/>
      <c r="J20" s="77"/>
    </row>
    <row r="21" spans="1:10" ht="12.75">
      <c r="A21" s="55" t="s">
        <v>103</v>
      </c>
      <c r="B21" s="57">
        <v>20281799.29</v>
      </c>
      <c r="C21" s="47" t="s">
        <v>46</v>
      </c>
      <c r="D21" s="58">
        <f>B21</f>
        <v>20281799.29</v>
      </c>
      <c r="E21" s="57">
        <v>20281799.29</v>
      </c>
      <c r="F21" s="47" t="s">
        <v>46</v>
      </c>
      <c r="G21" s="58">
        <f>E21</f>
        <v>20281799.29</v>
      </c>
      <c r="H21" s="44" t="s">
        <v>25</v>
      </c>
      <c r="I21" s="58"/>
      <c r="J21" s="77"/>
    </row>
    <row r="22" spans="1:10" ht="13.5" thickBot="1">
      <c r="A22" s="55" t="s">
        <v>55</v>
      </c>
      <c r="B22" s="57">
        <v>96753937.23</v>
      </c>
      <c r="C22" s="59">
        <v>54838388.56</v>
      </c>
      <c r="D22" s="58">
        <f aca="true" t="shared" si="0" ref="D22:D28">B22-C22</f>
        <v>41915548.67</v>
      </c>
      <c r="E22" s="57">
        <v>96717878.5</v>
      </c>
      <c r="F22" s="59">
        <v>51139463.87</v>
      </c>
      <c r="G22" s="58">
        <f aca="true" t="shared" si="1" ref="G22:G28">E22-F22</f>
        <v>45578414.63</v>
      </c>
      <c r="H22" s="53" t="s">
        <v>118</v>
      </c>
      <c r="I22" s="159">
        <f>+I88</f>
        <v>11015170.96999999</v>
      </c>
      <c r="J22" s="160">
        <f>+J88</f>
        <v>6314321.089999991</v>
      </c>
    </row>
    <row r="23" spans="1:10" ht="13.5" thickTop="1">
      <c r="A23" s="55" t="s">
        <v>73</v>
      </c>
      <c r="B23" s="57">
        <v>9298715.11</v>
      </c>
      <c r="C23" s="59">
        <v>2566152.57</v>
      </c>
      <c r="D23" s="58">
        <f>B23-C23</f>
        <v>6732562.539999999</v>
      </c>
      <c r="E23" s="57">
        <v>9269135.11</v>
      </c>
      <c r="F23" s="59">
        <v>2201824.7</v>
      </c>
      <c r="G23" s="58">
        <f t="shared" si="1"/>
        <v>7067310.409999999</v>
      </c>
      <c r="H23" s="53"/>
      <c r="I23" s="114"/>
      <c r="J23" s="165"/>
    </row>
    <row r="24" spans="1:10" ht="12.75">
      <c r="A24" s="55" t="s">
        <v>74</v>
      </c>
      <c r="B24" s="57">
        <v>17210798.23</v>
      </c>
      <c r="C24" s="59">
        <v>5207600.03</v>
      </c>
      <c r="D24" s="58">
        <f t="shared" si="0"/>
        <v>12003198.2</v>
      </c>
      <c r="E24" s="57">
        <v>17142125.26</v>
      </c>
      <c r="F24" s="59">
        <v>4573079.71</v>
      </c>
      <c r="G24" s="58">
        <f t="shared" si="1"/>
        <v>12569045.55</v>
      </c>
      <c r="H24" s="60" t="s">
        <v>26</v>
      </c>
      <c r="I24" s="58"/>
      <c r="J24" s="77"/>
    </row>
    <row r="25" spans="1:10" ht="13.5" thickBot="1">
      <c r="A25" s="55" t="s">
        <v>72</v>
      </c>
      <c r="B25" s="57">
        <v>51047182.17</v>
      </c>
      <c r="C25" s="59">
        <v>11627504.17</v>
      </c>
      <c r="D25" s="58">
        <f t="shared" si="0"/>
        <v>39419678</v>
      </c>
      <c r="E25" s="57">
        <v>51031353.17</v>
      </c>
      <c r="F25" s="59">
        <v>9696905.75</v>
      </c>
      <c r="G25" s="58">
        <f t="shared" si="1"/>
        <v>41334447.42</v>
      </c>
      <c r="H25" s="60" t="s">
        <v>66</v>
      </c>
      <c r="I25" s="84">
        <f>+I11+I16+I22</f>
        <v>514512782.96999997</v>
      </c>
      <c r="J25" s="85">
        <f>+J11+J16+J19+J22</f>
        <v>497874484.31999993</v>
      </c>
    </row>
    <row r="26" spans="1:10" ht="13.5" thickTop="1">
      <c r="A26" s="55" t="s">
        <v>56</v>
      </c>
      <c r="B26" s="57">
        <v>5087014.26</v>
      </c>
      <c r="C26" s="59">
        <v>3764218.45</v>
      </c>
      <c r="D26" s="58">
        <f t="shared" si="0"/>
        <v>1322795.8099999996</v>
      </c>
      <c r="E26" s="57">
        <v>5006727.19</v>
      </c>
      <c r="F26" s="59">
        <v>3523207.45</v>
      </c>
      <c r="G26" s="58">
        <f t="shared" si="1"/>
        <v>1483519.7400000002</v>
      </c>
      <c r="H26" s="60"/>
      <c r="I26" s="81"/>
      <c r="J26" s="83"/>
    </row>
    <row r="27" spans="1:10" ht="12.75">
      <c r="A27" s="55" t="s">
        <v>57</v>
      </c>
      <c r="B27" s="57">
        <v>11802000.32</v>
      </c>
      <c r="C27" s="59">
        <v>10236082.9</v>
      </c>
      <c r="D27" s="58">
        <f t="shared" si="0"/>
        <v>1565917.42</v>
      </c>
      <c r="E27" s="57">
        <v>11701541.99</v>
      </c>
      <c r="F27" s="59">
        <v>9710996.3</v>
      </c>
      <c r="G27" s="58">
        <f t="shared" si="1"/>
        <v>1990545.6899999995</v>
      </c>
      <c r="H27" s="44" t="s">
        <v>67</v>
      </c>
      <c r="I27" s="114"/>
      <c r="J27" s="165"/>
    </row>
    <row r="28" spans="1:10" ht="12.75">
      <c r="A28" s="55" t="s">
        <v>58</v>
      </c>
      <c r="B28" s="57">
        <v>10379967.63</v>
      </c>
      <c r="C28" s="59">
        <v>9487043.47</v>
      </c>
      <c r="D28" s="58">
        <f t="shared" si="0"/>
        <v>892924.1600000001</v>
      </c>
      <c r="E28" s="57">
        <v>10134983.06</v>
      </c>
      <c r="F28" s="59">
        <v>9134964.85</v>
      </c>
      <c r="G28" s="58">
        <f t="shared" si="1"/>
        <v>1000018.2100000009</v>
      </c>
      <c r="H28" s="53" t="s">
        <v>68</v>
      </c>
      <c r="I28" s="114"/>
      <c r="J28" s="165"/>
    </row>
    <row r="29" spans="1:10" ht="12.75">
      <c r="A29" s="55" t="s">
        <v>82</v>
      </c>
      <c r="B29" s="61">
        <v>74681014.21</v>
      </c>
      <c r="C29" s="62" t="s">
        <v>46</v>
      </c>
      <c r="D29" s="58">
        <f>B29</f>
        <v>74681014.21</v>
      </c>
      <c r="E29" s="61">
        <v>67969606.7</v>
      </c>
      <c r="F29" s="62" t="s">
        <v>46</v>
      </c>
      <c r="G29" s="58">
        <f>E29</f>
        <v>67969606.7</v>
      </c>
      <c r="H29" s="53" t="s">
        <v>69</v>
      </c>
      <c r="I29" s="58">
        <v>578754.2</v>
      </c>
      <c r="J29" s="77">
        <v>519802.88</v>
      </c>
    </row>
    <row r="30" spans="1:10" ht="13.5" thickBot="1">
      <c r="A30" s="63"/>
      <c r="B30" s="64">
        <f aca="true" t="shared" si="2" ref="B30:G30">SUM(B17:B29)</f>
        <v>615447396.19</v>
      </c>
      <c r="C30" s="65">
        <f t="shared" si="2"/>
        <v>137681667.03</v>
      </c>
      <c r="D30" s="66">
        <f t="shared" si="2"/>
        <v>477765729.1600001</v>
      </c>
      <c r="E30" s="64">
        <f t="shared" si="2"/>
        <v>608145337.24</v>
      </c>
      <c r="F30" s="65">
        <f t="shared" si="2"/>
        <v>122499873.82</v>
      </c>
      <c r="G30" s="66">
        <f t="shared" si="2"/>
        <v>485645463.42</v>
      </c>
      <c r="H30" s="53" t="s">
        <v>131</v>
      </c>
      <c r="I30" s="121">
        <v>659854.97</v>
      </c>
      <c r="J30" s="166" t="s">
        <v>46</v>
      </c>
    </row>
    <row r="31" spans="1:10" ht="14.25" thickBot="1" thickTop="1">
      <c r="A31" s="63" t="s">
        <v>83</v>
      </c>
      <c r="B31" s="67">
        <f aca="true" t="shared" si="3" ref="B31:G31">+B14+B30</f>
        <v>617718212.5600001</v>
      </c>
      <c r="C31" s="167">
        <f t="shared" si="3"/>
        <v>139422175.92</v>
      </c>
      <c r="D31" s="71">
        <f t="shared" si="3"/>
        <v>478296036.6400001</v>
      </c>
      <c r="E31" s="67">
        <f t="shared" si="3"/>
        <v>610362776.1800001</v>
      </c>
      <c r="F31" s="167">
        <f t="shared" si="3"/>
        <v>124029292.27</v>
      </c>
      <c r="G31" s="71">
        <f t="shared" si="3"/>
        <v>486333483.91</v>
      </c>
      <c r="H31" s="44"/>
      <c r="I31" s="66">
        <f>SUM(I29:I30)</f>
        <v>1238609.17</v>
      </c>
      <c r="J31" s="85">
        <f>SUM(J29:J30)</f>
        <v>519802.88</v>
      </c>
    </row>
    <row r="32" spans="1:10" ht="13.5" thickTop="1">
      <c r="A32" s="55"/>
      <c r="B32" s="68"/>
      <c r="C32" s="59"/>
      <c r="D32" s="58"/>
      <c r="E32" s="68"/>
      <c r="F32" s="59"/>
      <c r="G32" s="58"/>
      <c r="H32" s="44"/>
      <c r="I32" s="81"/>
      <c r="J32" s="83"/>
    </row>
    <row r="33" spans="1:10" ht="12.75">
      <c r="A33" s="49" t="s">
        <v>84</v>
      </c>
      <c r="B33" s="57"/>
      <c r="C33" s="59"/>
      <c r="D33" s="69"/>
      <c r="E33" s="57"/>
      <c r="F33" s="59"/>
      <c r="G33" s="69"/>
      <c r="H33" s="44" t="s">
        <v>8</v>
      </c>
      <c r="I33" s="114"/>
      <c r="J33" s="165"/>
    </row>
    <row r="34" spans="1:10" ht="12.75">
      <c r="A34" s="55" t="s">
        <v>92</v>
      </c>
      <c r="B34" s="57"/>
      <c r="C34" s="59">
        <v>47482069.63</v>
      </c>
      <c r="D34" s="81"/>
      <c r="E34" s="57"/>
      <c r="F34" s="59">
        <v>47351597.97</v>
      </c>
      <c r="G34" s="81"/>
      <c r="H34" s="44" t="s">
        <v>27</v>
      </c>
      <c r="I34" s="81"/>
      <c r="J34" s="83"/>
    </row>
    <row r="35" spans="1:10" ht="13.5" thickBot="1">
      <c r="A35" s="55" t="s">
        <v>141</v>
      </c>
      <c r="B35" s="70"/>
      <c r="C35" s="59">
        <v>17484642.13</v>
      </c>
      <c r="D35" s="81"/>
      <c r="E35" s="70"/>
      <c r="F35" s="59">
        <v>17260940.59</v>
      </c>
      <c r="G35" s="81"/>
      <c r="H35" s="53" t="s">
        <v>96</v>
      </c>
      <c r="I35" s="84">
        <v>47050014.86</v>
      </c>
      <c r="J35" s="85">
        <v>49744132.11</v>
      </c>
    </row>
    <row r="36" spans="1:10" ht="13.5" thickTop="1">
      <c r="A36" s="55" t="s">
        <v>142</v>
      </c>
      <c r="B36" s="70"/>
      <c r="C36" s="62" t="s">
        <v>46</v>
      </c>
      <c r="D36" s="58">
        <f>+C34-C35</f>
        <v>29997427.500000004</v>
      </c>
      <c r="E36" s="70"/>
      <c r="F36" s="62" t="s">
        <v>46</v>
      </c>
      <c r="G36" s="58">
        <f>+F34-F35</f>
        <v>30090657.38</v>
      </c>
      <c r="H36" s="53"/>
      <c r="I36" s="81"/>
      <c r="J36" s="83"/>
    </row>
    <row r="37" spans="1:10" ht="12.75">
      <c r="A37" s="55" t="s">
        <v>119</v>
      </c>
      <c r="B37" s="70"/>
      <c r="C37" s="47"/>
      <c r="D37" s="121">
        <v>1920</v>
      </c>
      <c r="E37" s="70"/>
      <c r="F37" s="47"/>
      <c r="G37" s="121">
        <v>1920</v>
      </c>
      <c r="H37" s="44"/>
      <c r="I37" s="58"/>
      <c r="J37" s="77"/>
    </row>
    <row r="38" spans="1:10" ht="13.5" thickBot="1">
      <c r="A38" s="63"/>
      <c r="B38" s="70"/>
      <c r="C38" s="47"/>
      <c r="D38" s="84">
        <f>SUM(D36:D37)</f>
        <v>29999347.500000004</v>
      </c>
      <c r="E38" s="70"/>
      <c r="F38" s="47"/>
      <c r="G38" s="84">
        <f>SUM(G36:G37)</f>
        <v>30092577.38</v>
      </c>
      <c r="H38" s="44" t="s">
        <v>9</v>
      </c>
      <c r="I38" s="58"/>
      <c r="J38" s="77"/>
    </row>
    <row r="39" spans="1:10" ht="14.25" thickBot="1" thickTop="1">
      <c r="A39" s="63" t="s">
        <v>107</v>
      </c>
      <c r="B39" s="57"/>
      <c r="C39" s="47"/>
      <c r="D39" s="71">
        <f>D31+D38</f>
        <v>508295384.1400001</v>
      </c>
      <c r="E39" s="57"/>
      <c r="F39" s="59"/>
      <c r="G39" s="71">
        <f>G31+G38</f>
        <v>516426061.29</v>
      </c>
      <c r="H39" s="53" t="s">
        <v>11</v>
      </c>
      <c r="I39" s="58">
        <v>9912930.72</v>
      </c>
      <c r="J39" s="77">
        <v>17448097.3</v>
      </c>
    </row>
    <row r="40" spans="1:10" ht="13.5" thickTop="1">
      <c r="A40" s="55"/>
      <c r="B40" s="57"/>
      <c r="C40" s="47"/>
      <c r="D40" s="58"/>
      <c r="E40" s="57"/>
      <c r="F40" s="59"/>
      <c r="G40" s="58"/>
      <c r="H40" s="53" t="s">
        <v>97</v>
      </c>
      <c r="I40" s="58">
        <v>3735596.48</v>
      </c>
      <c r="J40" s="77">
        <v>4335596.48</v>
      </c>
    </row>
    <row r="41" spans="1:10" ht="12.75">
      <c r="A41" s="49" t="s">
        <v>23</v>
      </c>
      <c r="B41" s="57"/>
      <c r="C41" s="59"/>
      <c r="D41" s="58"/>
      <c r="E41" s="57"/>
      <c r="F41" s="59"/>
      <c r="G41" s="58"/>
      <c r="H41" s="53" t="s">
        <v>12</v>
      </c>
      <c r="I41" s="58">
        <v>836424.14</v>
      </c>
      <c r="J41" s="77">
        <v>1180780.72</v>
      </c>
    </row>
    <row r="42" spans="1:10" ht="12.75">
      <c r="A42" s="49" t="s">
        <v>85</v>
      </c>
      <c r="B42" s="57"/>
      <c r="C42" s="59"/>
      <c r="D42" s="58"/>
      <c r="E42" s="57"/>
      <c r="F42" s="59"/>
      <c r="G42" s="58"/>
      <c r="H42" s="53" t="s">
        <v>13</v>
      </c>
      <c r="I42" s="58">
        <v>1005569.2</v>
      </c>
      <c r="J42" s="77">
        <v>1679596.13</v>
      </c>
    </row>
    <row r="43" spans="1:10" ht="12.75">
      <c r="A43" s="55" t="s">
        <v>91</v>
      </c>
      <c r="B43" s="57"/>
      <c r="C43" s="59"/>
      <c r="D43" s="58"/>
      <c r="E43" s="57"/>
      <c r="F43" s="59"/>
      <c r="G43" s="58"/>
      <c r="H43" s="53" t="s">
        <v>48</v>
      </c>
      <c r="I43" s="58">
        <v>3054315.48</v>
      </c>
      <c r="J43" s="77">
        <v>3457441.96</v>
      </c>
    </row>
    <row r="44" spans="1:10" ht="13.5" thickBot="1">
      <c r="A44" s="55" t="s">
        <v>86</v>
      </c>
      <c r="B44" s="57"/>
      <c r="C44" s="59"/>
      <c r="D44" s="84">
        <v>85369.79</v>
      </c>
      <c r="E44" s="57"/>
      <c r="F44" s="59"/>
      <c r="G44" s="84">
        <v>14626.3</v>
      </c>
      <c r="H44" s="53" t="s">
        <v>28</v>
      </c>
      <c r="I44" s="121">
        <v>2100241.63</v>
      </c>
      <c r="J44" s="115">
        <v>5701888.67</v>
      </c>
    </row>
    <row r="45" spans="1:10" ht="14.25" thickBot="1" thickTop="1">
      <c r="A45" s="49"/>
      <c r="B45" s="57"/>
      <c r="C45" s="59"/>
      <c r="D45" s="58"/>
      <c r="E45" s="57"/>
      <c r="F45" s="59"/>
      <c r="G45" s="58"/>
      <c r="H45" s="53"/>
      <c r="I45" s="66">
        <f>SUM(I39:I44)</f>
        <v>20645077.65</v>
      </c>
      <c r="J45" s="163">
        <f>SUM(J39:J44)</f>
        <v>33803401.26</v>
      </c>
    </row>
    <row r="46" spans="1:10" ht="14.25" thickBot="1" thickTop="1">
      <c r="A46" s="24" t="s">
        <v>10</v>
      </c>
      <c r="B46" s="57"/>
      <c r="C46" s="59"/>
      <c r="D46" s="72"/>
      <c r="E46" s="57"/>
      <c r="F46" s="59"/>
      <c r="G46" s="72"/>
      <c r="H46" s="60" t="s">
        <v>29</v>
      </c>
      <c r="I46" s="71">
        <f>+I35+I45</f>
        <v>67695092.50999999</v>
      </c>
      <c r="J46" s="168">
        <f>+J35+J45</f>
        <v>83547533.37</v>
      </c>
    </row>
    <row r="47" spans="1:10" ht="13.5" thickTop="1">
      <c r="A47" s="55" t="s">
        <v>88</v>
      </c>
      <c r="B47" s="70"/>
      <c r="C47" s="59">
        <v>74496534.68</v>
      </c>
      <c r="D47" s="58"/>
      <c r="E47" s="70"/>
      <c r="F47" s="59">
        <v>68379803.83</v>
      </c>
      <c r="G47" s="58"/>
      <c r="H47" s="44"/>
      <c r="I47" s="58"/>
      <c r="J47" s="77"/>
    </row>
    <row r="48" spans="1:10" ht="12.75">
      <c r="A48" s="55" t="s">
        <v>143</v>
      </c>
      <c r="B48" s="70"/>
      <c r="C48" s="73">
        <v>24347789.27</v>
      </c>
      <c r="D48" s="58">
        <f>+C47-C48</f>
        <v>50148745.41000001</v>
      </c>
      <c r="E48" s="70"/>
      <c r="F48" s="73">
        <v>19847789.27</v>
      </c>
      <c r="G48" s="58">
        <f>+F47-F48</f>
        <v>48532014.56</v>
      </c>
      <c r="H48" s="74" t="s">
        <v>31</v>
      </c>
      <c r="I48" s="81"/>
      <c r="J48" s="83"/>
    </row>
    <row r="49" spans="1:10" ht="12.75">
      <c r="A49" s="55" t="s">
        <v>104</v>
      </c>
      <c r="B49" s="70"/>
      <c r="C49" s="59">
        <v>50000</v>
      </c>
      <c r="D49" s="58"/>
      <c r="E49" s="70"/>
      <c r="F49" s="59">
        <v>50000</v>
      </c>
      <c r="G49" s="58"/>
      <c r="H49" s="75" t="s">
        <v>115</v>
      </c>
      <c r="I49" s="114" t="s">
        <v>46</v>
      </c>
      <c r="J49" s="165" t="s">
        <v>46</v>
      </c>
    </row>
    <row r="50" spans="1:10" ht="12.75">
      <c r="A50" s="55" t="s">
        <v>143</v>
      </c>
      <c r="B50" s="70"/>
      <c r="C50" s="73">
        <v>50000</v>
      </c>
      <c r="D50" s="114" t="s">
        <v>46</v>
      </c>
      <c r="E50" s="70"/>
      <c r="F50" s="73">
        <v>50000</v>
      </c>
      <c r="G50" s="114" t="s">
        <v>46</v>
      </c>
      <c r="H50" s="75" t="s">
        <v>61</v>
      </c>
      <c r="I50" s="58">
        <v>3032903.22</v>
      </c>
      <c r="J50" s="77">
        <v>1121078.89</v>
      </c>
    </row>
    <row r="51" spans="1:10" ht="13.5" thickBot="1">
      <c r="A51" s="55" t="s">
        <v>87</v>
      </c>
      <c r="B51" s="70"/>
      <c r="C51" s="59"/>
      <c r="D51" s="58">
        <v>8113751.1</v>
      </c>
      <c r="E51" s="70"/>
      <c r="F51" s="59"/>
      <c r="G51" s="58">
        <v>4189436.89</v>
      </c>
      <c r="H51" s="75"/>
      <c r="I51" s="66">
        <f>SUM(I49:I50)</f>
        <v>3032903.22</v>
      </c>
      <c r="J51" s="163">
        <f>SUM(J49:J50)</f>
        <v>1121078.89</v>
      </c>
    </row>
    <row r="52" spans="1:10" ht="13.5" thickTop="1">
      <c r="A52" s="55" t="s">
        <v>105</v>
      </c>
      <c r="B52" s="70"/>
      <c r="C52" s="59"/>
      <c r="D52" s="121">
        <v>43093.05</v>
      </c>
      <c r="E52" s="70"/>
      <c r="F52" s="59"/>
      <c r="G52" s="121">
        <v>30093.05</v>
      </c>
      <c r="H52" s="53"/>
      <c r="I52" s="58"/>
      <c r="J52" s="77"/>
    </row>
    <row r="53" spans="1:10" ht="13.5" thickBot="1">
      <c r="A53" s="55"/>
      <c r="B53" s="76"/>
      <c r="C53" s="59"/>
      <c r="D53" s="66">
        <f>SUM(D48:D52)</f>
        <v>58305589.56000001</v>
      </c>
      <c r="E53" s="76"/>
      <c r="F53" s="59"/>
      <c r="G53" s="66">
        <f>SUM(G48:G52)</f>
        <v>52751544.5</v>
      </c>
      <c r="H53" s="53"/>
      <c r="I53" s="58"/>
      <c r="J53" s="77"/>
    </row>
    <row r="54" spans="1:10" ht="12.75" customHeight="1" thickTop="1">
      <c r="A54" s="49"/>
      <c r="B54" s="76"/>
      <c r="C54" s="59"/>
      <c r="D54" s="58"/>
      <c r="E54" s="76"/>
      <c r="F54" s="59"/>
      <c r="G54" s="58"/>
      <c r="H54" s="53"/>
      <c r="I54" s="58"/>
      <c r="J54" s="77"/>
    </row>
    <row r="55" spans="1:10" ht="12.75" customHeight="1">
      <c r="A55" s="49" t="s">
        <v>93</v>
      </c>
      <c r="B55" s="76"/>
      <c r="C55" s="59"/>
      <c r="D55" s="58"/>
      <c r="E55" s="76"/>
      <c r="F55" s="59"/>
      <c r="G55" s="58"/>
      <c r="H55" s="53"/>
      <c r="I55" s="58"/>
      <c r="J55" s="77"/>
    </row>
    <row r="56" spans="1:10" ht="12.75" customHeight="1">
      <c r="A56" s="55" t="s">
        <v>94</v>
      </c>
      <c r="B56" s="76"/>
      <c r="C56" s="59">
        <v>268229.88</v>
      </c>
      <c r="D56" s="58"/>
      <c r="E56" s="76"/>
      <c r="F56" s="59">
        <v>268229.88</v>
      </c>
      <c r="G56" s="58"/>
      <c r="H56" s="53"/>
      <c r="I56" s="58"/>
      <c r="J56" s="77"/>
    </row>
    <row r="57" spans="1:10" ht="12.75" customHeight="1" thickBot="1">
      <c r="A57" s="55" t="s">
        <v>144</v>
      </c>
      <c r="B57" s="76"/>
      <c r="C57" s="73">
        <v>268229.88</v>
      </c>
      <c r="D57" s="169" t="s">
        <v>46</v>
      </c>
      <c r="E57" s="76"/>
      <c r="F57" s="73">
        <v>268229.88</v>
      </c>
      <c r="G57" s="169" t="s">
        <v>46</v>
      </c>
      <c r="H57" s="53"/>
      <c r="I57" s="58"/>
      <c r="J57" s="77"/>
    </row>
    <row r="58" spans="1:10" ht="12.75" customHeight="1" thickTop="1">
      <c r="A58" s="87"/>
      <c r="B58" s="76"/>
      <c r="C58" s="78"/>
      <c r="D58" s="58"/>
      <c r="E58" s="76"/>
      <c r="F58" s="78"/>
      <c r="G58" s="58"/>
      <c r="H58" s="53"/>
      <c r="I58" s="58"/>
      <c r="J58" s="77"/>
    </row>
    <row r="59" spans="1:10" ht="12.75" customHeight="1">
      <c r="A59" s="87"/>
      <c r="B59" s="76"/>
      <c r="C59" s="78"/>
      <c r="D59" s="58"/>
      <c r="E59" s="76"/>
      <c r="F59" s="78"/>
      <c r="G59" s="58"/>
      <c r="H59" s="53"/>
      <c r="I59" s="58"/>
      <c r="J59" s="77"/>
    </row>
    <row r="60" spans="1:10" ht="12.75">
      <c r="A60" s="49" t="s">
        <v>33</v>
      </c>
      <c r="B60" s="76"/>
      <c r="C60" s="78"/>
      <c r="D60" s="58"/>
      <c r="E60" s="76"/>
      <c r="F60" s="78"/>
      <c r="G60" s="58"/>
      <c r="H60" s="53"/>
      <c r="I60" s="58"/>
      <c r="J60" s="77"/>
    </row>
    <row r="61" spans="1:10" ht="12.75">
      <c r="A61" s="45" t="s">
        <v>95</v>
      </c>
      <c r="B61" s="76"/>
      <c r="C61" s="78"/>
      <c r="D61" s="58">
        <v>78825.38</v>
      </c>
      <c r="E61" s="76"/>
      <c r="F61" s="78"/>
      <c r="G61" s="58">
        <v>92453.87</v>
      </c>
      <c r="H61" s="53"/>
      <c r="I61" s="58"/>
      <c r="J61" s="77"/>
    </row>
    <row r="62" spans="1:10" ht="12.75">
      <c r="A62" s="45" t="s">
        <v>89</v>
      </c>
      <c r="B62" s="79"/>
      <c r="C62" s="78"/>
      <c r="D62" s="121">
        <v>10832843.66</v>
      </c>
      <c r="E62" s="79"/>
      <c r="F62" s="78"/>
      <c r="G62" s="121">
        <v>9476429.05</v>
      </c>
      <c r="H62" s="53"/>
      <c r="I62" s="58"/>
      <c r="J62" s="77"/>
    </row>
    <row r="63" spans="1:10" ht="13.5" thickBot="1">
      <c r="A63" s="45"/>
      <c r="B63" s="79"/>
      <c r="C63" s="78"/>
      <c r="D63" s="66">
        <f>SUM(D61:D62)</f>
        <v>10911669.040000001</v>
      </c>
      <c r="E63" s="79"/>
      <c r="F63" s="78"/>
      <c r="G63" s="66">
        <f>SUM(G61:G62)</f>
        <v>9568882.92</v>
      </c>
      <c r="H63" s="53"/>
      <c r="I63" s="58"/>
      <c r="J63" s="77"/>
    </row>
    <row r="64" spans="1:10" ht="13.5" thickTop="1">
      <c r="A64" s="87"/>
      <c r="B64" s="79"/>
      <c r="C64" s="80"/>
      <c r="D64" s="81"/>
      <c r="E64" s="79"/>
      <c r="F64" s="78"/>
      <c r="G64" s="81"/>
      <c r="H64" s="53"/>
      <c r="I64" s="58"/>
      <c r="J64" s="77"/>
    </row>
    <row r="65" spans="1:10" ht="12.75">
      <c r="A65" s="49"/>
      <c r="B65" s="82"/>
      <c r="C65" s="80"/>
      <c r="D65" s="81"/>
      <c r="E65" s="82"/>
      <c r="F65" s="80"/>
      <c r="G65" s="81"/>
      <c r="H65" s="53"/>
      <c r="I65" s="58"/>
      <c r="J65" s="77"/>
    </row>
    <row r="66" spans="1:10" ht="13.5" thickBot="1">
      <c r="A66" s="63" t="s">
        <v>108</v>
      </c>
      <c r="B66" s="70"/>
      <c r="C66" s="78"/>
      <c r="D66" s="84">
        <f>+D44+D53+D63</f>
        <v>69302628.39000002</v>
      </c>
      <c r="E66" s="70"/>
      <c r="F66" s="80"/>
      <c r="G66" s="84">
        <f>+G44+G53+G63</f>
        <v>62335053.72</v>
      </c>
      <c r="H66" s="53"/>
      <c r="I66" s="58"/>
      <c r="J66" s="77"/>
    </row>
    <row r="67" spans="1:10" ht="13.5" thickTop="1">
      <c r="A67" s="49"/>
      <c r="B67" s="70"/>
      <c r="C67" s="80"/>
      <c r="D67" s="81"/>
      <c r="E67" s="70"/>
      <c r="F67" s="80"/>
      <c r="G67" s="81"/>
      <c r="H67" s="53"/>
      <c r="I67" s="58"/>
      <c r="J67" s="77"/>
    </row>
    <row r="68" spans="1:10" ht="12.75">
      <c r="A68" s="49" t="s">
        <v>34</v>
      </c>
      <c r="B68" s="70"/>
      <c r="C68" s="80"/>
      <c r="D68" s="72"/>
      <c r="E68" s="70"/>
      <c r="F68" s="80"/>
      <c r="G68" s="72"/>
      <c r="H68" s="53"/>
      <c r="I68" s="58"/>
      <c r="J68" s="77"/>
    </row>
    <row r="69" spans="1:10" ht="13.5" thickBot="1">
      <c r="A69" s="45" t="s">
        <v>90</v>
      </c>
      <c r="B69" s="70"/>
      <c r="C69" s="80"/>
      <c r="D69" s="84">
        <v>8329613.1</v>
      </c>
      <c r="E69" s="70"/>
      <c r="F69" s="80"/>
      <c r="G69" s="84">
        <v>3578907.7</v>
      </c>
      <c r="H69" s="53"/>
      <c r="I69" s="81"/>
      <c r="J69" s="83"/>
    </row>
    <row r="70" spans="1:10" ht="13.5" thickTop="1">
      <c r="A70" s="45"/>
      <c r="B70" s="70"/>
      <c r="C70" s="80"/>
      <c r="D70" s="72"/>
      <c r="E70" s="70"/>
      <c r="F70" s="80"/>
      <c r="G70" s="72"/>
      <c r="H70" s="53"/>
      <c r="I70" s="81"/>
      <c r="J70" s="83"/>
    </row>
    <row r="71" spans="1:10" ht="12.75">
      <c r="A71" s="55"/>
      <c r="B71" s="70"/>
      <c r="C71" s="80"/>
      <c r="D71" s="72"/>
      <c r="E71" s="70"/>
      <c r="F71" s="80"/>
      <c r="G71" s="72"/>
      <c r="H71" s="53"/>
      <c r="I71" s="81"/>
      <c r="J71" s="83"/>
    </row>
    <row r="72" spans="1:10" ht="13.5" thickBot="1">
      <c r="A72" s="49" t="s">
        <v>37</v>
      </c>
      <c r="B72" s="70"/>
      <c r="C72" s="80"/>
      <c r="D72" s="84">
        <f>D10+D39+D66+D69</f>
        <v>586479387.8700001</v>
      </c>
      <c r="E72" s="70"/>
      <c r="F72" s="80"/>
      <c r="G72" s="84">
        <f>G10+G39+G66+G69</f>
        <v>583062899.46</v>
      </c>
      <c r="H72" s="44" t="s">
        <v>70</v>
      </c>
      <c r="I72" s="84">
        <f>I25+I31+I46+I51</f>
        <v>586479387.87</v>
      </c>
      <c r="J72" s="85">
        <f>J25+J31+J46+J51</f>
        <v>583062899.4599999</v>
      </c>
    </row>
    <row r="73" spans="1:10" ht="13.5" thickTop="1">
      <c r="A73" s="55"/>
      <c r="B73" s="76"/>
      <c r="C73" s="78"/>
      <c r="D73" s="58"/>
      <c r="E73" s="76"/>
      <c r="F73" s="78"/>
      <c r="G73" s="58"/>
      <c r="H73" s="53"/>
      <c r="I73" s="58"/>
      <c r="J73" s="77"/>
    </row>
    <row r="74" spans="1:10" ht="12.75">
      <c r="A74" s="49" t="s">
        <v>15</v>
      </c>
      <c r="B74" s="70"/>
      <c r="C74" s="59"/>
      <c r="D74" s="72"/>
      <c r="E74" s="70"/>
      <c r="F74" s="59"/>
      <c r="G74" s="72"/>
      <c r="H74" s="44" t="s">
        <v>14</v>
      </c>
      <c r="I74" s="58"/>
      <c r="J74" s="77"/>
    </row>
    <row r="75" spans="1:10" ht="13.5" thickBot="1">
      <c r="A75" s="55" t="s">
        <v>40</v>
      </c>
      <c r="B75" s="70"/>
      <c r="C75" s="80"/>
      <c r="D75" s="84">
        <v>239766750</v>
      </c>
      <c r="E75" s="70"/>
      <c r="F75" s="80"/>
      <c r="G75" s="84">
        <v>193720322.62</v>
      </c>
      <c r="H75" s="86" t="s">
        <v>41</v>
      </c>
      <c r="I75" s="84">
        <v>239766750</v>
      </c>
      <c r="J75" s="85">
        <v>193720322.62</v>
      </c>
    </row>
    <row r="76" spans="1:10" ht="14.25" thickBot="1" thickTop="1">
      <c r="A76" s="87"/>
      <c r="B76" s="88"/>
      <c r="C76" s="89"/>
      <c r="D76" s="90"/>
      <c r="E76" s="88"/>
      <c r="F76" s="89"/>
      <c r="G76" s="90"/>
      <c r="H76" s="91"/>
      <c r="I76" s="92"/>
      <c r="J76" s="93"/>
    </row>
    <row r="77" spans="1:10" ht="12.75" customHeight="1">
      <c r="A77" s="170" t="s">
        <v>145</v>
      </c>
      <c r="B77" s="171"/>
      <c r="C77" s="171"/>
      <c r="D77" s="171"/>
      <c r="E77" s="94"/>
      <c r="F77" s="94"/>
      <c r="G77" s="95"/>
      <c r="H77" s="96"/>
      <c r="I77" s="96"/>
      <c r="J77" s="97"/>
    </row>
    <row r="78" spans="1:10" ht="12.75" customHeight="1">
      <c r="A78" s="172" t="s">
        <v>146</v>
      </c>
      <c r="B78" s="171"/>
      <c r="C78" s="171"/>
      <c r="D78" s="171"/>
      <c r="E78" s="80"/>
      <c r="F78" s="80"/>
      <c r="G78" s="98"/>
      <c r="H78" s="99"/>
      <c r="I78" s="99"/>
      <c r="J78" s="58"/>
    </row>
    <row r="79" spans="1:10" ht="12.75" customHeight="1">
      <c r="A79" s="171" t="s">
        <v>147</v>
      </c>
      <c r="B79" s="171"/>
      <c r="C79" s="171"/>
      <c r="D79" s="171"/>
      <c r="E79" s="80"/>
      <c r="F79" s="80"/>
      <c r="G79" s="98"/>
      <c r="H79" s="99"/>
      <c r="I79" s="99"/>
      <c r="J79" s="58"/>
    </row>
    <row r="80" spans="1:10" ht="12.75" customHeight="1" thickBot="1">
      <c r="A80" s="173"/>
      <c r="B80" s="174"/>
      <c r="C80" s="174"/>
      <c r="D80" s="174"/>
      <c r="E80" s="89"/>
      <c r="F80" s="89"/>
      <c r="G80" s="100"/>
      <c r="H80" s="101"/>
      <c r="I80" s="101"/>
      <c r="J80" s="92"/>
    </row>
    <row r="81" spans="1:10" ht="18">
      <c r="A81" s="180" t="s">
        <v>38</v>
      </c>
      <c r="B81" s="181"/>
      <c r="C81" s="181"/>
      <c r="D81" s="181"/>
      <c r="E81" s="181"/>
      <c r="F81" s="181"/>
      <c r="G81" s="181"/>
      <c r="H81" s="180" t="s">
        <v>39</v>
      </c>
      <c r="I81" s="181"/>
      <c r="J81" s="182"/>
    </row>
    <row r="82" spans="1:10" ht="18.75" thickBot="1">
      <c r="A82" s="183" t="s">
        <v>127</v>
      </c>
      <c r="B82" s="184"/>
      <c r="C82" s="184"/>
      <c r="D82" s="184"/>
      <c r="E82" s="184"/>
      <c r="F82" s="184"/>
      <c r="G82" s="184"/>
      <c r="H82" s="102"/>
      <c r="I82" s="101"/>
      <c r="J82" s="103"/>
    </row>
    <row r="83" spans="1:10" ht="18">
      <c r="A83" s="104"/>
      <c r="B83" s="105"/>
      <c r="C83" s="106"/>
      <c r="D83" s="107"/>
      <c r="E83" s="105"/>
      <c r="F83" s="106"/>
      <c r="G83" s="107"/>
      <c r="H83" s="108"/>
      <c r="I83" s="109" t="s">
        <v>47</v>
      </c>
      <c r="J83" s="109" t="s">
        <v>113</v>
      </c>
    </row>
    <row r="84" spans="1:10" ht="12.75">
      <c r="A84" s="110"/>
      <c r="B84" s="30" t="s">
        <v>125</v>
      </c>
      <c r="C84" s="31"/>
      <c r="D84" s="32"/>
      <c r="E84" s="30" t="s">
        <v>128</v>
      </c>
      <c r="F84" s="31"/>
      <c r="G84" s="32"/>
      <c r="H84" s="111"/>
      <c r="I84" s="40" t="s">
        <v>126</v>
      </c>
      <c r="J84" s="40" t="s">
        <v>109</v>
      </c>
    </row>
    <row r="85" spans="1:10" ht="12.75">
      <c r="A85" s="112" t="s">
        <v>0</v>
      </c>
      <c r="B85" s="50"/>
      <c r="C85" s="51"/>
      <c r="D85" s="113"/>
      <c r="E85" s="50"/>
      <c r="F85" s="51"/>
      <c r="G85" s="113"/>
      <c r="H85" s="175" t="s">
        <v>78</v>
      </c>
      <c r="I85" s="83">
        <f>+D121</f>
        <v>4700849.87999999</v>
      </c>
      <c r="J85" s="83">
        <f>G121</f>
        <v>1746579.1799999904</v>
      </c>
    </row>
    <row r="86" spans="1:10" ht="12.75">
      <c r="A86" s="75" t="s">
        <v>18</v>
      </c>
      <c r="B86" s="76"/>
      <c r="C86" s="59">
        <v>22128963.52</v>
      </c>
      <c r="D86" s="114"/>
      <c r="E86" s="76"/>
      <c r="F86" s="59">
        <v>25329729.21</v>
      </c>
      <c r="G86" s="114"/>
      <c r="H86" s="111"/>
      <c r="I86" s="77"/>
      <c r="J86" s="77"/>
    </row>
    <row r="87" spans="1:10" ht="12.75">
      <c r="A87" s="75" t="s">
        <v>16</v>
      </c>
      <c r="B87" s="76"/>
      <c r="C87" s="59">
        <v>22768530.14</v>
      </c>
      <c r="D87" s="114"/>
      <c r="E87" s="76"/>
      <c r="F87" s="59">
        <v>16767053.68</v>
      </c>
      <c r="G87" s="114"/>
      <c r="H87" s="111" t="s">
        <v>116</v>
      </c>
      <c r="I87" s="115">
        <v>6314321.09</v>
      </c>
      <c r="J87" s="115">
        <v>4567741.91</v>
      </c>
    </row>
    <row r="88" spans="1:10" ht="13.5" thickBot="1">
      <c r="A88" s="75" t="s">
        <v>17</v>
      </c>
      <c r="B88" s="76"/>
      <c r="C88" s="73">
        <v>26763138.54</v>
      </c>
      <c r="D88" s="81">
        <f>SUM(C86:C88)</f>
        <v>71660632.19999999</v>
      </c>
      <c r="E88" s="76"/>
      <c r="F88" s="73">
        <v>31343037.38</v>
      </c>
      <c r="G88" s="81">
        <f>SUM(F86:F88)</f>
        <v>73439820.27</v>
      </c>
      <c r="H88" s="116" t="s">
        <v>60</v>
      </c>
      <c r="I88" s="117">
        <f>SUM(I85:I87)</f>
        <v>11015170.96999999</v>
      </c>
      <c r="J88" s="117">
        <f>SUM(J85:J87)</f>
        <v>6314321.089999991</v>
      </c>
    </row>
    <row r="89" spans="1:10" ht="12.75">
      <c r="A89" s="118" t="s">
        <v>148</v>
      </c>
      <c r="B89" s="70"/>
      <c r="C89" s="47"/>
      <c r="D89" s="58"/>
      <c r="E89" s="70"/>
      <c r="F89" s="47"/>
      <c r="G89" s="58"/>
      <c r="H89" s="119"/>
      <c r="I89" s="120"/>
      <c r="J89" s="97"/>
    </row>
    <row r="90" spans="1:10" ht="12.75">
      <c r="A90" s="75" t="s">
        <v>49</v>
      </c>
      <c r="B90" s="50"/>
      <c r="C90" s="47"/>
      <c r="D90" s="121">
        <v>70890466.61</v>
      </c>
      <c r="E90" s="50"/>
      <c r="F90" s="47"/>
      <c r="G90" s="121">
        <v>71186849.12</v>
      </c>
      <c r="H90" s="176" t="s">
        <v>129</v>
      </c>
      <c r="I90" s="177"/>
      <c r="J90" s="69"/>
    </row>
    <row r="91" spans="1:10" ht="12.75">
      <c r="A91" s="122" t="s">
        <v>117</v>
      </c>
      <c r="B91" s="50"/>
      <c r="C91" s="47"/>
      <c r="D91" s="81">
        <f>D88-D90</f>
        <v>770165.5899999887</v>
      </c>
      <c r="E91" s="50"/>
      <c r="F91" s="47"/>
      <c r="G91" s="81">
        <f>G88-G90</f>
        <v>2252971.149999991</v>
      </c>
      <c r="H91" s="185" t="s">
        <v>110</v>
      </c>
      <c r="I91" s="186"/>
      <c r="J91" s="187"/>
    </row>
    <row r="92" spans="1:10" ht="12.75">
      <c r="A92" s="118" t="s">
        <v>149</v>
      </c>
      <c r="B92" s="70"/>
      <c r="C92" s="47"/>
      <c r="D92" s="58"/>
      <c r="E92" s="70"/>
      <c r="F92" s="47"/>
      <c r="G92" s="58"/>
      <c r="H92" s="126"/>
      <c r="I92" s="99"/>
      <c r="J92" s="58"/>
    </row>
    <row r="93" spans="1:10" ht="12.75">
      <c r="A93" s="75" t="s">
        <v>62</v>
      </c>
      <c r="B93" s="50"/>
      <c r="C93" s="47"/>
      <c r="D93" s="121">
        <v>10073402.51</v>
      </c>
      <c r="E93" s="50"/>
      <c r="F93" s="47"/>
      <c r="G93" s="121">
        <v>3395265.19</v>
      </c>
      <c r="H93" s="55"/>
      <c r="I93" s="178"/>
      <c r="J93" s="113"/>
    </row>
    <row r="94" spans="1:10" ht="12.75">
      <c r="A94" s="127" t="s">
        <v>50</v>
      </c>
      <c r="B94" s="76"/>
      <c r="C94" s="47"/>
      <c r="D94" s="81">
        <f>D91+D93</f>
        <v>10843568.099999988</v>
      </c>
      <c r="E94" s="76"/>
      <c r="F94" s="47"/>
      <c r="G94" s="81">
        <f>G91+G93</f>
        <v>5648236.339999991</v>
      </c>
      <c r="H94" s="55"/>
      <c r="I94" s="178"/>
      <c r="J94" s="113"/>
    </row>
    <row r="95" spans="1:10" ht="12.75">
      <c r="A95" s="118" t="s">
        <v>150</v>
      </c>
      <c r="B95" s="70"/>
      <c r="C95" s="59"/>
      <c r="D95" s="114"/>
      <c r="E95" s="70"/>
      <c r="F95" s="59"/>
      <c r="G95" s="114"/>
      <c r="H95" s="128" t="s">
        <v>133</v>
      </c>
      <c r="I95" s="129"/>
      <c r="J95" s="130"/>
    </row>
    <row r="96" spans="1:10" ht="12.75">
      <c r="A96" s="131" t="s">
        <v>1</v>
      </c>
      <c r="B96" s="76"/>
      <c r="C96" s="59">
        <v>10686544.75</v>
      </c>
      <c r="D96" s="114"/>
      <c r="E96" s="76"/>
      <c r="F96" s="59">
        <v>12583327.5</v>
      </c>
      <c r="G96" s="114"/>
      <c r="H96" s="188" t="s">
        <v>132</v>
      </c>
      <c r="I96" s="189"/>
      <c r="J96" s="190"/>
    </row>
    <row r="97" spans="1:10" ht="12.75">
      <c r="A97" s="131" t="s">
        <v>36</v>
      </c>
      <c r="B97" s="76"/>
      <c r="C97" s="73">
        <v>13125.03</v>
      </c>
      <c r="D97" s="132">
        <f>C96+C97</f>
        <v>10699669.78</v>
      </c>
      <c r="E97" s="76"/>
      <c r="F97" s="73">
        <v>4800.9</v>
      </c>
      <c r="G97" s="132">
        <f>F96+F97</f>
        <v>12588128.4</v>
      </c>
      <c r="H97" s="128"/>
      <c r="I97" s="129"/>
      <c r="J97" s="130"/>
    </row>
    <row r="98" spans="1:10" ht="12.75">
      <c r="A98" s="122" t="s">
        <v>130</v>
      </c>
      <c r="B98" s="50"/>
      <c r="C98" s="47"/>
      <c r="D98" s="81">
        <f>D94-D97</f>
        <v>143898.31999998912</v>
      </c>
      <c r="E98" s="50"/>
      <c r="F98" s="47"/>
      <c r="G98" s="81">
        <f>G94-G97</f>
        <v>-6939892.06000001</v>
      </c>
      <c r="H98" s="188"/>
      <c r="I98" s="189"/>
      <c r="J98" s="190"/>
    </row>
    <row r="99" spans="1:10" ht="12.75">
      <c r="A99" s="118" t="s">
        <v>151</v>
      </c>
      <c r="B99" s="70"/>
      <c r="C99" s="59"/>
      <c r="D99" s="114"/>
      <c r="E99" s="70"/>
      <c r="F99" s="59"/>
      <c r="G99" s="114"/>
      <c r="H99" s="188" t="s">
        <v>101</v>
      </c>
      <c r="I99" s="189"/>
      <c r="J99" s="190"/>
    </row>
    <row r="100" spans="1:10" ht="12.75">
      <c r="A100" s="75" t="s">
        <v>98</v>
      </c>
      <c r="B100" s="82" t="s">
        <v>46</v>
      </c>
      <c r="C100" s="59"/>
      <c r="D100" s="114"/>
      <c r="E100" s="82" t="s">
        <v>46</v>
      </c>
      <c r="F100" s="59"/>
      <c r="G100" s="114"/>
      <c r="H100" s="128"/>
      <c r="I100" s="129"/>
      <c r="J100" s="130"/>
    </row>
    <row r="101" spans="1:10" ht="12.75">
      <c r="A101" s="75" t="s">
        <v>63</v>
      </c>
      <c r="B101" s="61">
        <v>30411.46</v>
      </c>
      <c r="C101" s="59">
        <f>+B101</f>
        <v>30411.46</v>
      </c>
      <c r="D101" s="114"/>
      <c r="E101" s="61">
        <v>46250.65</v>
      </c>
      <c r="F101" s="59">
        <f>+E101</f>
        <v>46250.65</v>
      </c>
      <c r="G101" s="114"/>
      <c r="H101" s="126"/>
      <c r="I101" s="99"/>
      <c r="J101" s="58"/>
    </row>
    <row r="102" spans="1:10" ht="12.75">
      <c r="A102" s="118" t="s">
        <v>152</v>
      </c>
      <c r="B102" s="70"/>
      <c r="C102" s="47"/>
      <c r="D102" s="114"/>
      <c r="E102" s="70"/>
      <c r="F102" s="47"/>
      <c r="G102" s="114"/>
      <c r="H102" s="55"/>
      <c r="I102" s="178"/>
      <c r="J102" s="113"/>
    </row>
    <row r="103" spans="1:10" ht="12.75">
      <c r="A103" s="75" t="s">
        <v>99</v>
      </c>
      <c r="B103" s="57">
        <v>223497.77</v>
      </c>
      <c r="C103" s="59"/>
      <c r="D103" s="114"/>
      <c r="E103" s="57">
        <v>254258.81</v>
      </c>
      <c r="F103" s="59"/>
      <c r="G103" s="114"/>
      <c r="H103" s="128" t="s">
        <v>135</v>
      </c>
      <c r="I103" s="129"/>
      <c r="J103" s="113"/>
    </row>
    <row r="104" spans="1:10" ht="12.75">
      <c r="A104" s="75" t="s">
        <v>2</v>
      </c>
      <c r="B104" s="61">
        <v>1513068.71</v>
      </c>
      <c r="C104" s="73">
        <f>+B103+B104</f>
        <v>1736566.48</v>
      </c>
      <c r="D104" s="121">
        <f>+C101-C104</f>
        <v>-1706155.02</v>
      </c>
      <c r="E104" s="61">
        <v>1907676.85</v>
      </c>
      <c r="F104" s="73">
        <f>+E103+E104</f>
        <v>2161935.66</v>
      </c>
      <c r="G104" s="121">
        <f>+F101-F104</f>
        <v>-2115685.0100000002</v>
      </c>
      <c r="H104" s="188" t="s">
        <v>134</v>
      </c>
      <c r="I104" s="189"/>
      <c r="J104" s="190"/>
    </row>
    <row r="105" spans="1:10" ht="12.75">
      <c r="A105" s="122" t="s">
        <v>120</v>
      </c>
      <c r="B105" s="50"/>
      <c r="C105" s="59">
        <v>11348897.14</v>
      </c>
      <c r="D105" s="81">
        <f>D98+D104</f>
        <v>-1562256.700000011</v>
      </c>
      <c r="E105" s="50"/>
      <c r="F105" s="47"/>
      <c r="G105" s="81">
        <f>G98+G104</f>
        <v>-9055577.07000001</v>
      </c>
      <c r="H105" s="128"/>
      <c r="I105" s="129"/>
      <c r="J105" s="130"/>
    </row>
    <row r="106" spans="1:10" ht="12.75">
      <c r="A106" s="112" t="s">
        <v>153</v>
      </c>
      <c r="B106" s="50"/>
      <c r="C106" s="47"/>
      <c r="D106" s="81"/>
      <c r="E106" s="50"/>
      <c r="F106" s="47"/>
      <c r="G106" s="81"/>
      <c r="H106" s="128"/>
      <c r="I106" s="129"/>
      <c r="J106" s="130"/>
    </row>
    <row r="107" spans="1:10" ht="12.75">
      <c r="A107" s="112" t="s">
        <v>30</v>
      </c>
      <c r="B107" s="50"/>
      <c r="C107" s="59"/>
      <c r="D107" s="114"/>
      <c r="E107" s="50"/>
      <c r="F107" s="59"/>
      <c r="G107" s="114"/>
      <c r="H107" s="188" t="s">
        <v>102</v>
      </c>
      <c r="I107" s="189"/>
      <c r="J107" s="190"/>
    </row>
    <row r="108" spans="1:10" ht="12.75">
      <c r="A108" s="131" t="s">
        <v>122</v>
      </c>
      <c r="B108" s="50"/>
      <c r="C108" s="59">
        <v>1884477.72</v>
      </c>
      <c r="D108" s="114"/>
      <c r="E108" s="50"/>
      <c r="F108" s="59">
        <v>2142268.37</v>
      </c>
      <c r="G108" s="114"/>
      <c r="H108" s="191"/>
      <c r="I108" s="192"/>
      <c r="J108" s="193"/>
    </row>
    <row r="109" spans="1:10" ht="12.75">
      <c r="A109" s="131" t="s">
        <v>19</v>
      </c>
      <c r="B109" s="50"/>
      <c r="C109" s="59">
        <v>11190224.79</v>
      </c>
      <c r="D109" s="114"/>
      <c r="E109" s="50"/>
      <c r="F109" s="59">
        <v>15063456.26</v>
      </c>
      <c r="G109" s="114"/>
      <c r="H109" s="133"/>
      <c r="I109" s="134"/>
      <c r="J109" s="135"/>
    </row>
    <row r="110" spans="1:10" ht="12.75">
      <c r="A110" s="131" t="s">
        <v>121</v>
      </c>
      <c r="B110" s="50"/>
      <c r="C110" s="62" t="s">
        <v>46</v>
      </c>
      <c r="D110" s="114"/>
      <c r="E110" s="50"/>
      <c r="F110" s="73">
        <v>110197.12</v>
      </c>
      <c r="G110" s="114"/>
      <c r="H110" s="188"/>
      <c r="I110" s="189"/>
      <c r="J110" s="190"/>
    </row>
    <row r="111" spans="1:10" ht="12.75">
      <c r="A111" s="131"/>
      <c r="B111" s="50"/>
      <c r="C111" s="59">
        <f>SUM(C108:C110)</f>
        <v>13074702.51</v>
      </c>
      <c r="D111" s="72"/>
      <c r="E111" s="50"/>
      <c r="F111" s="59">
        <f>SUM(F108:F110)</f>
        <v>17315921.75</v>
      </c>
      <c r="G111" s="72"/>
      <c r="H111" s="128" t="s">
        <v>111</v>
      </c>
      <c r="I111" s="129"/>
      <c r="J111" s="113"/>
    </row>
    <row r="112" spans="1:10" ht="12.75">
      <c r="A112" s="131" t="s">
        <v>148</v>
      </c>
      <c r="B112" s="50"/>
      <c r="C112" s="59"/>
      <c r="D112" s="114"/>
      <c r="E112" s="50"/>
      <c r="F112" s="59"/>
      <c r="G112" s="114"/>
      <c r="H112" s="128" t="s">
        <v>112</v>
      </c>
      <c r="I112" s="129"/>
      <c r="J112" s="130"/>
    </row>
    <row r="113" spans="1:10" ht="12.75">
      <c r="A113" s="131" t="s">
        <v>20</v>
      </c>
      <c r="B113" s="57">
        <v>1494</v>
      </c>
      <c r="C113" s="59"/>
      <c r="D113" s="114"/>
      <c r="E113" s="57">
        <v>90303.84</v>
      </c>
      <c r="F113" s="59"/>
      <c r="G113" s="114"/>
      <c r="H113" s="123"/>
      <c r="I113" s="124"/>
      <c r="J113" s="125"/>
    </row>
    <row r="114" spans="1:10" ht="12.75">
      <c r="A114" s="131" t="s">
        <v>71</v>
      </c>
      <c r="B114" s="82" t="s">
        <v>46</v>
      </c>
      <c r="C114" s="59"/>
      <c r="D114" s="114"/>
      <c r="E114" s="57">
        <v>1119202.95</v>
      </c>
      <c r="F114" s="59"/>
      <c r="G114" s="114"/>
      <c r="H114" s="188" t="s">
        <v>140</v>
      </c>
      <c r="I114" s="189"/>
      <c r="J114" s="190"/>
    </row>
    <row r="115" spans="1:10" ht="12.75">
      <c r="A115" s="75" t="s">
        <v>100</v>
      </c>
      <c r="B115" s="57">
        <v>1650246.96</v>
      </c>
      <c r="C115" s="8"/>
      <c r="D115" s="25"/>
      <c r="E115" s="57">
        <v>1316592.65</v>
      </c>
      <c r="F115" s="8"/>
      <c r="G115" s="25"/>
      <c r="H115" s="136"/>
      <c r="I115" s="10"/>
      <c r="J115" s="11"/>
    </row>
    <row r="116" spans="1:10" ht="12.75">
      <c r="A116" s="179" t="s">
        <v>79</v>
      </c>
      <c r="B116" s="61">
        <v>5159854.97</v>
      </c>
      <c r="C116" s="137">
        <f>SUM(B113:B116)</f>
        <v>6811595.93</v>
      </c>
      <c r="D116" s="138">
        <f>C111-C116</f>
        <v>6263106.58</v>
      </c>
      <c r="E116" s="61">
        <v>3987666.06</v>
      </c>
      <c r="F116" s="137">
        <f>SUM(E113:E116)</f>
        <v>6513765.5</v>
      </c>
      <c r="G116" s="138">
        <f>F111-F116</f>
        <v>10802156.25</v>
      </c>
      <c r="H116" s="123" t="s">
        <v>136</v>
      </c>
      <c r="I116" s="124"/>
      <c r="J116" s="125"/>
    </row>
    <row r="117" spans="1:10" ht="12.75">
      <c r="A117" s="110" t="s">
        <v>76</v>
      </c>
      <c r="B117" s="139"/>
      <c r="C117" s="59"/>
      <c r="D117" s="81">
        <f>D105+D116</f>
        <v>4700849.87999999</v>
      </c>
      <c r="E117" s="139"/>
      <c r="F117" s="59"/>
      <c r="G117" s="81">
        <f>G105+G116</f>
        <v>1746579.1799999904</v>
      </c>
      <c r="H117" s="185" t="s">
        <v>137</v>
      </c>
      <c r="I117" s="186"/>
      <c r="J117" s="187"/>
    </row>
    <row r="118" spans="1:10" ht="12.75">
      <c r="A118" s="118" t="s">
        <v>154</v>
      </c>
      <c r="B118" s="70"/>
      <c r="C118" s="59"/>
      <c r="D118" s="81"/>
      <c r="E118" s="70"/>
      <c r="F118" s="59"/>
      <c r="G118" s="81"/>
      <c r="H118" s="123"/>
      <c r="I118" s="124"/>
      <c r="J118" s="125"/>
    </row>
    <row r="119" spans="1:10" ht="12.75">
      <c r="A119" s="75" t="s">
        <v>3</v>
      </c>
      <c r="B119" s="140"/>
      <c r="C119" s="59">
        <v>15721783.67</v>
      </c>
      <c r="D119" s="114"/>
      <c r="E119" s="140"/>
      <c r="F119" s="59">
        <v>11508424.99</v>
      </c>
      <c r="G119" s="114"/>
      <c r="H119" s="188" t="s">
        <v>139</v>
      </c>
      <c r="I119" s="189"/>
      <c r="J119" s="190"/>
    </row>
    <row r="120" spans="1:10" ht="12.75">
      <c r="A120" s="75" t="s">
        <v>4</v>
      </c>
      <c r="B120" s="141"/>
      <c r="C120" s="73">
        <v>15721783.67</v>
      </c>
      <c r="D120" s="142" t="s">
        <v>46</v>
      </c>
      <c r="E120" s="141"/>
      <c r="F120" s="73">
        <v>11508424.99</v>
      </c>
      <c r="G120" s="142" t="s">
        <v>46</v>
      </c>
      <c r="H120" s="188" t="s">
        <v>138</v>
      </c>
      <c r="I120" s="189"/>
      <c r="J120" s="190"/>
    </row>
    <row r="121" spans="1:10" ht="13.5" thickBot="1">
      <c r="A121" s="127" t="s">
        <v>77</v>
      </c>
      <c r="B121" s="141"/>
      <c r="C121" s="59"/>
      <c r="D121" s="66">
        <f>D117</f>
        <v>4700849.87999999</v>
      </c>
      <c r="E121" s="141"/>
      <c r="F121" s="59"/>
      <c r="G121" s="66">
        <f>G117</f>
        <v>1746579.1799999904</v>
      </c>
      <c r="H121" s="143"/>
      <c r="I121" s="144"/>
      <c r="J121" s="145"/>
    </row>
    <row r="122" spans="1:10" ht="12.75" thickBot="1" thickTop="1">
      <c r="A122" s="146"/>
      <c r="B122" s="147"/>
      <c r="C122" s="148"/>
      <c r="D122" s="149"/>
      <c r="E122" s="147"/>
      <c r="F122" s="148"/>
      <c r="G122" s="149"/>
      <c r="H122" s="150"/>
      <c r="I122" s="151"/>
      <c r="J122" s="152"/>
    </row>
    <row r="125" ht="12.75">
      <c r="B125" s="29"/>
    </row>
  </sheetData>
  <sheetProtection/>
  <mergeCells count="15">
    <mergeCell ref="H104:J104"/>
    <mergeCell ref="H98:J98"/>
    <mergeCell ref="H99:J99"/>
    <mergeCell ref="A81:G81"/>
    <mergeCell ref="A82:G82"/>
    <mergeCell ref="H81:J81"/>
    <mergeCell ref="H91:J91"/>
    <mergeCell ref="H96:J96"/>
    <mergeCell ref="H120:J120"/>
    <mergeCell ref="H107:J107"/>
    <mergeCell ref="H110:J110"/>
    <mergeCell ref="H108:J108"/>
    <mergeCell ref="H114:J114"/>
    <mergeCell ref="H117:J117"/>
    <mergeCell ref="H119:J119"/>
  </mergeCells>
  <printOptions horizontalCentered="1"/>
  <pageMargins left="0.2362204724409449" right="0.1968503937007874" top="0.5905511811023623" bottom="0.7874015748031497" header="0.1968503937007874" footer="0.5118110236220472"/>
  <pageSetup horizontalDpi="600" verticalDpi="600" orientation="portrait" paperSize="8" scale="59" r:id="rId2"/>
  <ignoredErrors>
    <ignoredError sqref="D21 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smyriallis</cp:lastModifiedBy>
  <cp:lastPrinted>2014-11-07T05:40:25Z</cp:lastPrinted>
  <dcterms:created xsi:type="dcterms:W3CDTF">1998-01-27T10:09:11Z</dcterms:created>
  <dcterms:modified xsi:type="dcterms:W3CDTF">2017-10-26T09:41:06Z</dcterms:modified>
  <cp:category/>
  <cp:version/>
  <cp:contentType/>
  <cp:contentStatus/>
</cp:coreProperties>
</file>